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codeName="ThisWorkbook"/>
  <xr:revisionPtr revIDLastSave="0" documentId="13_ncr:1_{234C50CB-16BE-48D4-AD93-02F3C3336423}" xr6:coauthVersionLast="47" xr6:coauthVersionMax="47" xr10:uidLastSave="{00000000-0000-0000-0000-000000000000}"/>
  <bookViews>
    <workbookView xWindow="-120" yWindow="-120" windowWidth="29040" windowHeight="15720" tabRatio="852" firstSheet="1" activeTab="1" xr2:uid="{00000000-000D-0000-FFFF-FFFF00000000}"/>
  </bookViews>
  <sheets>
    <sheet name="付表３－２" sheetId="27" state="hidden" r:id="rId1"/>
    <sheet name="記載例【就労系共通】" sheetId="130" r:id="rId2"/>
    <sheet name="別紙２ 勤務形態一覧表（就労移行） 【実施月】" sheetId="132" r:id="rId3"/>
    <sheet name="別紙２ 勤務形態一覧表（就労移行） 【１か月前】" sheetId="140" r:id="rId4"/>
    <sheet name="別紙２ 勤務形態一覧表（就労移行） 【２か月前】" sheetId="139" r:id="rId5"/>
    <sheet name="別紙２ 勤務形態一覧表（就A・B）【実施月】" sheetId="125" r:id="rId6"/>
    <sheet name="別紙２ 勤務形態一覧表（就A・B）【１か月前】" sheetId="133" r:id="rId7"/>
    <sheet name="別紙２ 勤務形態一覧表（就A・B）【２か月前】" sheetId="134" r:id="rId8"/>
    <sheet name="別紙２ 勤務形態一覧表（就労定着）【実施月】" sheetId="136" r:id="rId9"/>
    <sheet name="別紙２ 勤務形態一覧表（就労定着）【１か月前】" sheetId="135" r:id="rId10"/>
    <sheet name="別紙２ 勤務形態一覧表（就労定着）【２か月前】" sheetId="129" r:id="rId11"/>
    <sheet name="選択肢" sheetId="90" r:id="rId12"/>
  </sheets>
  <definedNames>
    <definedName name="___kk06" localSheetId="1">#REF!</definedName>
    <definedName name="___kk06" localSheetId="6">#REF!</definedName>
    <definedName name="___kk06" localSheetId="7">#REF!</definedName>
    <definedName name="___kk06" localSheetId="5">#REF!</definedName>
    <definedName name="___kk06" localSheetId="3">#REF!</definedName>
    <definedName name="___kk06" localSheetId="4">#REF!</definedName>
    <definedName name="___kk06" localSheetId="2">#REF!</definedName>
    <definedName name="___kk06" localSheetId="9">#REF!</definedName>
    <definedName name="___kk06" localSheetId="10">#REF!</definedName>
    <definedName name="___kk06" localSheetId="8">#REF!</definedName>
    <definedName name="___kk06">#REF!</definedName>
    <definedName name="___kk29" localSheetId="1">#REF!</definedName>
    <definedName name="___kk29" localSheetId="6">#REF!</definedName>
    <definedName name="___kk29" localSheetId="7">#REF!</definedName>
    <definedName name="___kk29" localSheetId="5">#REF!</definedName>
    <definedName name="___kk29" localSheetId="3">#REF!</definedName>
    <definedName name="___kk29" localSheetId="4">#REF!</definedName>
    <definedName name="___kk29" localSheetId="2">#REF!</definedName>
    <definedName name="___kk29" localSheetId="9">#REF!</definedName>
    <definedName name="___kk29" localSheetId="10">#REF!</definedName>
    <definedName name="___kk29" localSheetId="8">#REF!</definedName>
    <definedName name="___kk29">#REF!</definedName>
    <definedName name="__kk06" localSheetId="1">#REF!</definedName>
    <definedName name="__kk06" localSheetId="6">#REF!</definedName>
    <definedName name="__kk06" localSheetId="7">#REF!</definedName>
    <definedName name="__kk06" localSheetId="5">#REF!</definedName>
    <definedName name="__kk06" localSheetId="3">#REF!</definedName>
    <definedName name="__kk06" localSheetId="4">#REF!</definedName>
    <definedName name="__kk06" localSheetId="2">#REF!</definedName>
    <definedName name="__kk06" localSheetId="9">#REF!</definedName>
    <definedName name="__kk06" localSheetId="10">#REF!</definedName>
    <definedName name="__kk06" localSheetId="8">#REF!</definedName>
    <definedName name="__kk06">#REF!</definedName>
    <definedName name="__kk06_C">#REF!</definedName>
    <definedName name="__kk29">#REF!</definedName>
    <definedName name="__kk29_C">#REF!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記載例【就労系共通】!$A$1:$AN$92</definedName>
    <definedName name="_xlnm.Print_Area" localSheetId="6">'別紙２ 勤務形態一覧表（就A・B）【１か月前】'!$A$1:$AN$96</definedName>
    <definedName name="_xlnm.Print_Area" localSheetId="7">'別紙２ 勤務形態一覧表（就A・B）【２か月前】'!$A$1:$AN$96</definedName>
    <definedName name="_xlnm.Print_Area" localSheetId="5">'別紙２ 勤務形態一覧表（就A・B）【実施月】'!$A$1:$AN$96</definedName>
    <definedName name="_xlnm.Print_Area" localSheetId="3">'別紙２ 勤務形態一覧表（就労移行） 【１か月前】'!$A$1:$AN$96</definedName>
    <definedName name="_xlnm.Print_Area" localSheetId="4">'別紙２ 勤務形態一覧表（就労移行） 【２か月前】'!$A$1:$AN$96</definedName>
    <definedName name="_xlnm.Print_Area" localSheetId="2">'別紙２ 勤務形態一覧表（就労移行） 【実施月】'!$A$1:$AN$96</definedName>
    <definedName name="_xlnm.Print_Area" localSheetId="9">'別紙２ 勤務形態一覧表（就労定着）【１か月前】'!$A$1:$AN$76</definedName>
    <definedName name="_xlnm.Print_Area" localSheetId="10">'別紙２ 勤務形態一覧表（就労定着）【２か月前】'!$A$1:$AN$76</definedName>
    <definedName name="_xlnm.Print_Area" localSheetId="8">'別紙２ 勤務形態一覧表（就労定着）【実施月】'!$A$1:$AN$76</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選択肢!$B$16:$J$16</definedName>
    <definedName name="記載例">#REF!</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放課後等デイサービス">選択肢!$B$25:$J$25</definedName>
    <definedName name="児童発達支援・放課後等デイサービス・主として重症心身障害児を対象とする場合">選択肢!$B$26:$J$26</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 localSheetId="1">#REF!</definedName>
    <definedName name="就労継続支援Ｂ型" localSheetId="6">#REF!</definedName>
    <definedName name="就労継続支援Ｂ型" localSheetId="7">#REF!</definedName>
    <definedName name="就労継続支援Ｂ型" localSheetId="5">#REF!</definedName>
    <definedName name="就労継続支援Ｂ型" localSheetId="3">#REF!</definedName>
    <definedName name="就労継続支援Ｂ型" localSheetId="4">#REF!</definedName>
    <definedName name="就労継続支援Ｂ型" localSheetId="2">#REF!</definedName>
    <definedName name="就労継続支援Ｂ型" localSheetId="9">#REF!</definedName>
    <definedName name="就労継続支援Ｂ型" localSheetId="10">#REF!</definedName>
    <definedName name="就労継続支援Ｂ型" localSheetId="8">#REF!</definedName>
    <definedName name="就労継続支援Ｂ型">選択肢!#REF!</definedName>
    <definedName name="就労継続支援Ｂ型＿c">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67" i="140" l="1"/>
  <c r="AG67" i="140"/>
  <c r="AE67" i="140"/>
  <c r="AC67" i="140"/>
  <c r="Y67" i="140"/>
  <c r="W67" i="140"/>
  <c r="U67" i="140"/>
  <c r="S67" i="140"/>
  <c r="Q67" i="140"/>
  <c r="M67" i="140"/>
  <c r="K67" i="140"/>
  <c r="AJ59" i="140"/>
  <c r="AL58" i="140"/>
  <c r="I63" i="140" s="1"/>
  <c r="AJ58" i="140"/>
  <c r="AJ51" i="140"/>
  <c r="AI51" i="140"/>
  <c r="AH51" i="140"/>
  <c r="AG51" i="140"/>
  <c r="AF51" i="140"/>
  <c r="AE51" i="140"/>
  <c r="AD51" i="140"/>
  <c r="AC51" i="140"/>
  <c r="AB51" i="140"/>
  <c r="AA51" i="140"/>
  <c r="Z51" i="140"/>
  <c r="Y51" i="140"/>
  <c r="X51" i="140"/>
  <c r="W51" i="140"/>
  <c r="V51" i="140"/>
  <c r="U51" i="140"/>
  <c r="T51" i="140"/>
  <c r="S51" i="140"/>
  <c r="R51" i="140"/>
  <c r="Q51" i="140"/>
  <c r="P51" i="140"/>
  <c r="O51" i="140"/>
  <c r="N51" i="140"/>
  <c r="M51" i="140"/>
  <c r="L51" i="140"/>
  <c r="K51" i="140"/>
  <c r="J51" i="140"/>
  <c r="I51" i="140"/>
  <c r="H51" i="140"/>
  <c r="G51" i="140"/>
  <c r="F51" i="140"/>
  <c r="AJ50" i="140"/>
  <c r="AI50" i="140"/>
  <c r="AH50" i="140"/>
  <c r="AG50" i="140"/>
  <c r="AF50" i="140"/>
  <c r="AD50" i="140"/>
  <c r="X50" i="140"/>
  <c r="W50" i="140"/>
  <c r="V50" i="140"/>
  <c r="U50" i="140"/>
  <c r="T50" i="140"/>
  <c r="R50" i="140"/>
  <c r="L50" i="140"/>
  <c r="K50" i="140"/>
  <c r="J50" i="140"/>
  <c r="I50" i="140"/>
  <c r="H50" i="140"/>
  <c r="F50" i="140"/>
  <c r="AJ49" i="140"/>
  <c r="AI49" i="140"/>
  <c r="AH49" i="140"/>
  <c r="AG49" i="140"/>
  <c r="AF49" i="140"/>
  <c r="AE49" i="140"/>
  <c r="AE50" i="140" s="1"/>
  <c r="AD49" i="140"/>
  <c r="AC49" i="140"/>
  <c r="AC50" i="140" s="1"/>
  <c r="AB49" i="140"/>
  <c r="AB50" i="140" s="1"/>
  <c r="AA49" i="140"/>
  <c r="AA50" i="140" s="1"/>
  <c r="Z49" i="140"/>
  <c r="Z50" i="140" s="1"/>
  <c r="Y49" i="140"/>
  <c r="Y50" i="140" s="1"/>
  <c r="X49" i="140"/>
  <c r="W49" i="140"/>
  <c r="V49" i="140"/>
  <c r="U49" i="140"/>
  <c r="T49" i="140"/>
  <c r="S49" i="140"/>
  <c r="S50" i="140" s="1"/>
  <c r="R49" i="140"/>
  <c r="Q49" i="140"/>
  <c r="Q50" i="140" s="1"/>
  <c r="P49" i="140"/>
  <c r="P50" i="140" s="1"/>
  <c r="O49" i="140"/>
  <c r="O50" i="140" s="1"/>
  <c r="N49" i="140"/>
  <c r="N50" i="140" s="1"/>
  <c r="M49" i="140"/>
  <c r="M50" i="140" s="1"/>
  <c r="L49" i="140"/>
  <c r="K49" i="140"/>
  <c r="J49" i="140"/>
  <c r="I49" i="140"/>
  <c r="H49" i="140"/>
  <c r="G49" i="140"/>
  <c r="G50" i="140" s="1"/>
  <c r="F49" i="140"/>
  <c r="AL47" i="140"/>
  <c r="AK47" i="140"/>
  <c r="AL46" i="140"/>
  <c r="AK46" i="140"/>
  <c r="AL45" i="140"/>
  <c r="AK45" i="140"/>
  <c r="AK44" i="140"/>
  <c r="AL44" i="140" s="1"/>
  <c r="AK43" i="140"/>
  <c r="AL43" i="140" s="1"/>
  <c r="AK42" i="140"/>
  <c r="AK48" i="140" s="1"/>
  <c r="AL48" i="140" s="1"/>
  <c r="AL41" i="140"/>
  <c r="AK41" i="140"/>
  <c r="AC40" i="140"/>
  <c r="AB40" i="140"/>
  <c r="AA40" i="140"/>
  <c r="Z40" i="140"/>
  <c r="X40" i="140"/>
  <c r="W40" i="140"/>
  <c r="V40" i="140"/>
  <c r="Q40" i="140"/>
  <c r="P40" i="140"/>
  <c r="O40" i="140"/>
  <c r="N40" i="140"/>
  <c r="L40" i="140"/>
  <c r="K40" i="140"/>
  <c r="J40" i="140"/>
  <c r="AJ39" i="140"/>
  <c r="AI39" i="140"/>
  <c r="AH39" i="140"/>
  <c r="AG39" i="140"/>
  <c r="AE39" i="140"/>
  <c r="AD39" i="140"/>
  <c r="AC39" i="140"/>
  <c r="X39" i="140"/>
  <c r="W39" i="140"/>
  <c r="V39" i="140"/>
  <c r="U39" i="140"/>
  <c r="S39" i="140"/>
  <c r="R39" i="140"/>
  <c r="Q39" i="140"/>
  <c r="L39" i="140"/>
  <c r="K39" i="140"/>
  <c r="J39" i="140"/>
  <c r="I39" i="140"/>
  <c r="G39" i="140"/>
  <c r="F39" i="140"/>
  <c r="AJ32" i="140"/>
  <c r="AI32" i="140"/>
  <c r="AH32" i="140"/>
  <c r="AG32" i="140"/>
  <c r="AF32" i="140"/>
  <c r="AE32" i="140"/>
  <c r="AD32" i="140"/>
  <c r="AC32" i="140"/>
  <c r="AB32" i="140"/>
  <c r="AA32" i="140"/>
  <c r="Z32" i="140"/>
  <c r="Y32" i="140"/>
  <c r="X32" i="140"/>
  <c r="W32" i="140"/>
  <c r="V32" i="140"/>
  <c r="U32" i="140"/>
  <c r="T32" i="140"/>
  <c r="S32" i="140"/>
  <c r="R32" i="140"/>
  <c r="Q32" i="140"/>
  <c r="P32" i="140"/>
  <c r="O32" i="140"/>
  <c r="N32" i="140"/>
  <c r="M32" i="140"/>
  <c r="L32" i="140"/>
  <c r="K32" i="140"/>
  <c r="J32" i="140"/>
  <c r="I32" i="140"/>
  <c r="H32" i="140"/>
  <c r="G32" i="140"/>
  <c r="F32" i="140"/>
  <c r="AK32" i="140" s="1"/>
  <c r="AL32" i="140" s="1"/>
  <c r="AK31" i="140"/>
  <c r="AL31" i="140" s="1"/>
  <c r="AK30" i="140"/>
  <c r="AL30" i="140" s="1"/>
  <c r="AL29" i="140"/>
  <c r="AK29" i="140"/>
  <c r="AK28" i="140"/>
  <c r="AL28" i="140" s="1"/>
  <c r="AK27" i="140"/>
  <c r="AL27" i="140" s="1"/>
  <c r="AL26" i="140"/>
  <c r="AK26" i="140"/>
  <c r="AK25" i="140"/>
  <c r="AL25" i="140" s="1"/>
  <c r="AK24" i="140"/>
  <c r="AL24" i="140" s="1"/>
  <c r="AL23" i="140"/>
  <c r="AK23" i="140"/>
  <c r="AK22" i="140"/>
  <c r="AL22" i="140" s="1"/>
  <c r="AK21" i="140"/>
  <c r="AL21" i="140" s="1"/>
  <c r="AL20" i="140"/>
  <c r="AK20" i="140"/>
  <c r="AK19" i="140"/>
  <c r="AL19" i="140" s="1"/>
  <c r="AK18" i="140"/>
  <c r="AL18" i="140" s="1"/>
  <c r="AL17" i="140"/>
  <c r="AK17" i="140"/>
  <c r="AA67" i="140" s="1"/>
  <c r="AK16" i="140"/>
  <c r="AL16" i="140" s="1"/>
  <c r="AK15" i="140"/>
  <c r="AL15" i="140" s="1"/>
  <c r="AL14" i="140"/>
  <c r="AK14" i="140"/>
  <c r="I67" i="140" s="1"/>
  <c r="AK13" i="140"/>
  <c r="E67" i="140" s="1"/>
  <c r="AK12" i="140"/>
  <c r="AL12" i="140" s="1"/>
  <c r="AG11" i="140"/>
  <c r="AG40" i="140" s="1"/>
  <c r="AF11" i="140"/>
  <c r="AF40" i="140" s="1"/>
  <c r="AE11" i="140"/>
  <c r="AE40" i="140" s="1"/>
  <c r="AD11" i="140"/>
  <c r="AD40" i="140" s="1"/>
  <c r="AC11" i="140"/>
  <c r="AB11" i="140"/>
  <c r="AA11" i="140"/>
  <c r="Z11" i="140"/>
  <c r="Y11" i="140"/>
  <c r="Y40" i="140" s="1"/>
  <c r="X11" i="140"/>
  <c r="W11" i="140"/>
  <c r="V11" i="140"/>
  <c r="U11" i="140"/>
  <c r="U40" i="140" s="1"/>
  <c r="T11" i="140"/>
  <c r="T40" i="140" s="1"/>
  <c r="S11" i="140"/>
  <c r="S40" i="140" s="1"/>
  <c r="R11" i="140"/>
  <c r="R40" i="140" s="1"/>
  <c r="Q11" i="140"/>
  <c r="P11" i="140"/>
  <c r="O11" i="140"/>
  <c r="N11" i="140"/>
  <c r="M11" i="140"/>
  <c r="M40" i="140" s="1"/>
  <c r="L11" i="140"/>
  <c r="K11" i="140"/>
  <c r="J11" i="140"/>
  <c r="I11" i="140"/>
  <c r="I40" i="140" s="1"/>
  <c r="H11" i="140"/>
  <c r="H40" i="140" s="1"/>
  <c r="G11" i="140"/>
  <c r="G40" i="140" s="1"/>
  <c r="F11" i="140"/>
  <c r="AJ11" i="140" s="1"/>
  <c r="AJ40" i="140" s="1"/>
  <c r="AJ10" i="140"/>
  <c r="AI10" i="140"/>
  <c r="AH10" i="140"/>
  <c r="AG10" i="140"/>
  <c r="AF10" i="140"/>
  <c r="AF39" i="140" s="1"/>
  <c r="AE10" i="140"/>
  <c r="AD10" i="140"/>
  <c r="AC10" i="140"/>
  <c r="AB10" i="140"/>
  <c r="AB39" i="140" s="1"/>
  <c r="AA10" i="140"/>
  <c r="AA39" i="140" s="1"/>
  <c r="Z10" i="140"/>
  <c r="Z39" i="140" s="1"/>
  <c r="Y10" i="140"/>
  <c r="Y39" i="140" s="1"/>
  <c r="X10" i="140"/>
  <c r="W10" i="140"/>
  <c r="V10" i="140"/>
  <c r="U10" i="140"/>
  <c r="T10" i="140"/>
  <c r="T39" i="140" s="1"/>
  <c r="S10" i="140"/>
  <c r="R10" i="140"/>
  <c r="Q10" i="140"/>
  <c r="P10" i="140"/>
  <c r="P39" i="140" s="1"/>
  <c r="O10" i="140"/>
  <c r="O39" i="140" s="1"/>
  <c r="N10" i="140"/>
  <c r="N39" i="140" s="1"/>
  <c r="M10" i="140"/>
  <c r="M39" i="140" s="1"/>
  <c r="L10" i="140"/>
  <c r="K10" i="140"/>
  <c r="J10" i="140"/>
  <c r="I10" i="140"/>
  <c r="H10" i="140"/>
  <c r="H39" i="140" s="1"/>
  <c r="G10" i="140"/>
  <c r="F10" i="140"/>
  <c r="AL67" i="139"/>
  <c r="AG67" i="139"/>
  <c r="AE67" i="139"/>
  <c r="AC67" i="139"/>
  <c r="Y67" i="139"/>
  <c r="W67" i="139"/>
  <c r="U67" i="139"/>
  <c r="S67" i="139"/>
  <c r="Q67" i="139"/>
  <c r="M67" i="139"/>
  <c r="K67" i="139"/>
  <c r="AJ59" i="139"/>
  <c r="AL58" i="139"/>
  <c r="C63" i="139" s="1"/>
  <c r="AJ58" i="139"/>
  <c r="AJ51" i="139"/>
  <c r="AI51" i="139"/>
  <c r="AH51" i="139"/>
  <c r="AG51" i="139"/>
  <c r="AF51" i="139"/>
  <c r="AE51" i="139"/>
  <c r="AD51" i="139"/>
  <c r="AC51" i="139"/>
  <c r="AB51" i="139"/>
  <c r="AA51" i="139"/>
  <c r="Z51" i="139"/>
  <c r="Y51" i="139"/>
  <c r="X51" i="139"/>
  <c r="W51" i="139"/>
  <c r="V51" i="139"/>
  <c r="U51" i="139"/>
  <c r="T51" i="139"/>
  <c r="S51" i="139"/>
  <c r="R51" i="139"/>
  <c r="Q51" i="139"/>
  <c r="P51" i="139"/>
  <c r="O51" i="139"/>
  <c r="N51" i="139"/>
  <c r="M51" i="139"/>
  <c r="L51" i="139"/>
  <c r="K51" i="139"/>
  <c r="J51" i="139"/>
  <c r="I51" i="139"/>
  <c r="H51" i="139"/>
  <c r="G51" i="139"/>
  <c r="F51" i="139"/>
  <c r="AI50" i="139"/>
  <c r="AH50" i="139"/>
  <c r="AG50" i="139"/>
  <c r="AF50" i="139"/>
  <c r="AE50" i="139"/>
  <c r="AD50" i="139"/>
  <c r="W50" i="139"/>
  <c r="V50" i="139"/>
  <c r="U50" i="139"/>
  <c r="T50" i="139"/>
  <c r="S50" i="139"/>
  <c r="R50" i="139"/>
  <c r="K50" i="139"/>
  <c r="J50" i="139"/>
  <c r="I50" i="139"/>
  <c r="H50" i="139"/>
  <c r="G50" i="139"/>
  <c r="F50" i="139"/>
  <c r="AJ49" i="139"/>
  <c r="AJ50" i="139" s="1"/>
  <c r="AI49" i="139"/>
  <c r="AH49" i="139"/>
  <c r="AG49" i="139"/>
  <c r="AF49" i="139"/>
  <c r="AE49" i="139"/>
  <c r="AD49" i="139"/>
  <c r="AC49" i="139"/>
  <c r="AC50" i="139" s="1"/>
  <c r="AB49" i="139"/>
  <c r="AB50" i="139" s="1"/>
  <c r="AA49" i="139"/>
  <c r="AA50" i="139" s="1"/>
  <c r="Z49" i="139"/>
  <c r="Z50" i="139" s="1"/>
  <c r="Y49" i="139"/>
  <c r="Y50" i="139" s="1"/>
  <c r="X49" i="139"/>
  <c r="X50" i="139" s="1"/>
  <c r="W49" i="139"/>
  <c r="V49" i="139"/>
  <c r="U49" i="139"/>
  <c r="T49" i="139"/>
  <c r="S49" i="139"/>
  <c r="R49" i="139"/>
  <c r="Q49" i="139"/>
  <c r="Q50" i="139" s="1"/>
  <c r="P49" i="139"/>
  <c r="P50" i="139" s="1"/>
  <c r="O49" i="139"/>
  <c r="O50" i="139" s="1"/>
  <c r="N49" i="139"/>
  <c r="N50" i="139" s="1"/>
  <c r="M49" i="139"/>
  <c r="M50" i="139" s="1"/>
  <c r="L49" i="139"/>
  <c r="L50" i="139" s="1"/>
  <c r="K49" i="139"/>
  <c r="J49" i="139"/>
  <c r="I49" i="139"/>
  <c r="H49" i="139"/>
  <c r="G49" i="139"/>
  <c r="F49" i="139"/>
  <c r="AK47" i="139"/>
  <c r="AL47" i="139" s="1"/>
  <c r="AL46" i="139"/>
  <c r="AK46" i="139"/>
  <c r="AK45" i="139"/>
  <c r="AL45" i="139" s="1"/>
  <c r="AK44" i="139"/>
  <c r="AK43" i="139"/>
  <c r="AL43" i="139" s="1"/>
  <c r="AK42" i="139"/>
  <c r="AL42" i="139" s="1"/>
  <c r="AK41" i="139"/>
  <c r="AL41" i="139" s="1"/>
  <c r="AG40" i="139"/>
  <c r="Z40" i="139"/>
  <c r="Y40" i="139"/>
  <c r="X40" i="139"/>
  <c r="W40" i="139"/>
  <c r="U40" i="139"/>
  <c r="N40" i="139"/>
  <c r="M40" i="139"/>
  <c r="L40" i="139"/>
  <c r="K40" i="139"/>
  <c r="I40" i="139"/>
  <c r="AF39" i="139"/>
  <c r="AE39" i="139"/>
  <c r="AD39" i="139"/>
  <c r="AB39" i="139"/>
  <c r="T39" i="139"/>
  <c r="S39" i="139"/>
  <c r="R39" i="139"/>
  <c r="P39" i="139"/>
  <c r="H39" i="139"/>
  <c r="G39" i="139"/>
  <c r="F39" i="139"/>
  <c r="AJ32" i="139"/>
  <c r="AI32" i="139"/>
  <c r="AH32" i="139"/>
  <c r="AG32" i="139"/>
  <c r="AF32" i="139"/>
  <c r="AE32" i="139"/>
  <c r="AD32" i="139"/>
  <c r="AC32" i="139"/>
  <c r="AB32" i="139"/>
  <c r="AA32" i="139"/>
  <c r="Z32" i="139"/>
  <c r="Y32" i="139"/>
  <c r="X32" i="139"/>
  <c r="W32" i="139"/>
  <c r="V32" i="139"/>
  <c r="U32" i="139"/>
  <c r="T32" i="139"/>
  <c r="S32" i="139"/>
  <c r="R32" i="139"/>
  <c r="Q32" i="139"/>
  <c r="P32" i="139"/>
  <c r="O32" i="139"/>
  <c r="N32" i="139"/>
  <c r="M32" i="139"/>
  <c r="L32" i="139"/>
  <c r="K32" i="139"/>
  <c r="J32" i="139"/>
  <c r="I32" i="139"/>
  <c r="H32" i="139"/>
  <c r="G32" i="139"/>
  <c r="F32" i="139"/>
  <c r="AK32" i="139" s="1"/>
  <c r="AL32" i="139" s="1"/>
  <c r="AK31" i="139"/>
  <c r="AL31" i="139" s="1"/>
  <c r="AL30" i="139"/>
  <c r="AK30" i="139"/>
  <c r="AK29" i="139"/>
  <c r="AL29" i="139" s="1"/>
  <c r="AK28" i="139"/>
  <c r="AL28" i="139" s="1"/>
  <c r="AK27" i="139"/>
  <c r="AL27" i="139" s="1"/>
  <c r="AL26" i="139"/>
  <c r="AK26" i="139"/>
  <c r="AK25" i="139"/>
  <c r="AL25" i="139" s="1"/>
  <c r="AL24" i="139"/>
  <c r="AK24" i="139"/>
  <c r="AK23" i="139"/>
  <c r="AL23" i="139" s="1"/>
  <c r="AK22" i="139"/>
  <c r="AL22" i="139" s="1"/>
  <c r="AK21" i="139"/>
  <c r="AL21" i="139" s="1"/>
  <c r="AL20" i="139"/>
  <c r="AK20" i="139"/>
  <c r="AK19" i="139"/>
  <c r="AL19" i="139" s="1"/>
  <c r="AL18" i="139"/>
  <c r="AK18" i="139"/>
  <c r="AK17" i="139"/>
  <c r="AL17" i="139" s="1"/>
  <c r="AK16" i="139"/>
  <c r="AL16" i="139" s="1"/>
  <c r="AK15" i="139"/>
  <c r="AL15" i="139" s="1"/>
  <c r="AL14" i="139"/>
  <c r="AK14" i="139"/>
  <c r="I67" i="139" s="1"/>
  <c r="AK13" i="139"/>
  <c r="E67" i="139" s="1"/>
  <c r="AL12" i="139"/>
  <c r="AK12" i="139"/>
  <c r="C67" i="139" s="1"/>
  <c r="AG11" i="139"/>
  <c r="AF11" i="139"/>
  <c r="AF40" i="139" s="1"/>
  <c r="AE11" i="139"/>
  <c r="AE40" i="139" s="1"/>
  <c r="AD11" i="139"/>
  <c r="AD40" i="139" s="1"/>
  <c r="AC11" i="139"/>
  <c r="AC40" i="139" s="1"/>
  <c r="AB11" i="139"/>
  <c r="AB40" i="139" s="1"/>
  <c r="AA11" i="139"/>
  <c r="AA40" i="139" s="1"/>
  <c r="Z11" i="139"/>
  <c r="Y11" i="139"/>
  <c r="X11" i="139"/>
  <c r="W11" i="139"/>
  <c r="V11" i="139"/>
  <c r="V40" i="139" s="1"/>
  <c r="U11" i="139"/>
  <c r="T11" i="139"/>
  <c r="T40" i="139" s="1"/>
  <c r="S11" i="139"/>
  <c r="S40" i="139" s="1"/>
  <c r="R11" i="139"/>
  <c r="R40" i="139" s="1"/>
  <c r="Q11" i="139"/>
  <c r="Q40" i="139" s="1"/>
  <c r="P11" i="139"/>
  <c r="P40" i="139" s="1"/>
  <c r="O11" i="139"/>
  <c r="O40" i="139" s="1"/>
  <c r="N11" i="139"/>
  <c r="M11" i="139"/>
  <c r="L11" i="139"/>
  <c r="K11" i="139"/>
  <c r="J11" i="139"/>
  <c r="J40" i="139" s="1"/>
  <c r="I11" i="139"/>
  <c r="H11" i="139"/>
  <c r="H40" i="139" s="1"/>
  <c r="G11" i="139"/>
  <c r="G40" i="139" s="1"/>
  <c r="F11" i="139"/>
  <c r="AJ11" i="139" s="1"/>
  <c r="AJ40" i="139" s="1"/>
  <c r="AJ10" i="139"/>
  <c r="AJ39" i="139" s="1"/>
  <c r="AI10" i="139"/>
  <c r="AI39" i="139" s="1"/>
  <c r="AH10" i="139"/>
  <c r="AH39" i="139" s="1"/>
  <c r="AG10" i="139"/>
  <c r="AG39" i="139" s="1"/>
  <c r="AF10" i="139"/>
  <c r="AE10" i="139"/>
  <c r="AD10" i="139"/>
  <c r="AC10" i="139"/>
  <c r="AC39" i="139" s="1"/>
  <c r="AB10" i="139"/>
  <c r="AA10" i="139"/>
  <c r="AA39" i="139" s="1"/>
  <c r="Z10" i="139"/>
  <c r="Z39" i="139" s="1"/>
  <c r="Y10" i="139"/>
  <c r="Y39" i="139" s="1"/>
  <c r="X10" i="139"/>
  <c r="X39" i="139" s="1"/>
  <c r="W10" i="139"/>
  <c r="W39" i="139" s="1"/>
  <c r="V10" i="139"/>
  <c r="V39" i="139" s="1"/>
  <c r="U10" i="139"/>
  <c r="U39" i="139" s="1"/>
  <c r="T10" i="139"/>
  <c r="S10" i="139"/>
  <c r="R10" i="139"/>
  <c r="Q10" i="139"/>
  <c r="Q39" i="139" s="1"/>
  <c r="P10" i="139"/>
  <c r="O10" i="139"/>
  <c r="O39" i="139" s="1"/>
  <c r="N10" i="139"/>
  <c r="N39" i="139" s="1"/>
  <c r="M10" i="139"/>
  <c r="M39" i="139" s="1"/>
  <c r="L10" i="139"/>
  <c r="L39" i="139" s="1"/>
  <c r="K10" i="139"/>
  <c r="K39" i="139" s="1"/>
  <c r="J10" i="139"/>
  <c r="J39" i="139" s="1"/>
  <c r="I10" i="139"/>
  <c r="I39" i="139" s="1"/>
  <c r="H10" i="139"/>
  <c r="G10" i="139"/>
  <c r="F10" i="139"/>
  <c r="AL44" i="139" s="1"/>
  <c r="AL47" i="136"/>
  <c r="AG47" i="136"/>
  <c r="AA47" i="136"/>
  <c r="U47" i="136"/>
  <c r="I47" i="136"/>
  <c r="E47" i="136"/>
  <c r="C47" i="136"/>
  <c r="E43" i="136"/>
  <c r="AJ39" i="136"/>
  <c r="AL38" i="136"/>
  <c r="C43" i="136" s="1"/>
  <c r="AJ38" i="136"/>
  <c r="AJ31" i="136"/>
  <c r="AI31" i="136"/>
  <c r="AH31" i="136"/>
  <c r="AG31" i="136"/>
  <c r="AF31" i="136"/>
  <c r="AE31" i="136"/>
  <c r="AD31" i="136"/>
  <c r="AC31" i="136"/>
  <c r="AB31" i="136"/>
  <c r="AA31" i="136"/>
  <c r="Z31" i="136"/>
  <c r="Y31" i="136"/>
  <c r="X31" i="136"/>
  <c r="W31" i="136"/>
  <c r="V31" i="136"/>
  <c r="U31" i="136"/>
  <c r="T31" i="136"/>
  <c r="S31" i="136"/>
  <c r="R31" i="136"/>
  <c r="Q31" i="136"/>
  <c r="P31" i="136"/>
  <c r="O31" i="136"/>
  <c r="N31" i="136"/>
  <c r="M31" i="136"/>
  <c r="L31" i="136"/>
  <c r="K31" i="136"/>
  <c r="J31" i="136"/>
  <c r="I31" i="136"/>
  <c r="H31" i="136"/>
  <c r="G31" i="136"/>
  <c r="AK31" i="136" s="1"/>
  <c r="AL31" i="136" s="1"/>
  <c r="F31" i="136"/>
  <c r="AK30" i="136"/>
  <c r="AL30" i="136" s="1"/>
  <c r="AL29" i="136"/>
  <c r="AK29" i="136"/>
  <c r="AK28" i="136"/>
  <c r="AK27" i="136"/>
  <c r="AL27" i="136" s="1"/>
  <c r="AK26" i="136"/>
  <c r="AL26" i="136" s="1"/>
  <c r="AL25" i="136"/>
  <c r="AK25" i="136"/>
  <c r="AK24" i="136"/>
  <c r="AL24" i="136" s="1"/>
  <c r="AL23" i="136"/>
  <c r="AK23" i="136"/>
  <c r="AK22" i="136"/>
  <c r="AK21" i="136"/>
  <c r="AL21" i="136" s="1"/>
  <c r="AK20" i="136"/>
  <c r="AL20" i="136" s="1"/>
  <c r="AL19" i="136"/>
  <c r="AK19" i="136"/>
  <c r="AK18" i="136"/>
  <c r="AL18" i="136" s="1"/>
  <c r="AL17" i="136"/>
  <c r="AK17" i="136"/>
  <c r="AK16" i="136"/>
  <c r="AK15" i="136"/>
  <c r="AL15" i="136" s="1"/>
  <c r="AK14" i="136"/>
  <c r="AL14" i="136" s="1"/>
  <c r="AL13" i="136"/>
  <c r="AK13" i="136"/>
  <c r="AK12" i="136"/>
  <c r="AL12" i="136" s="1"/>
  <c r="AL11" i="136"/>
  <c r="AK11" i="136"/>
  <c r="AG10" i="136"/>
  <c r="AF10" i="136"/>
  <c r="AE10" i="136"/>
  <c r="AD10" i="136"/>
  <c r="AC10" i="136"/>
  <c r="AB10" i="136"/>
  <c r="AA10" i="136"/>
  <c r="Z10" i="136"/>
  <c r="Y10" i="136"/>
  <c r="X10" i="136"/>
  <c r="W10" i="136"/>
  <c r="V10" i="136"/>
  <c r="U10" i="136"/>
  <c r="T10" i="136"/>
  <c r="S10" i="136"/>
  <c r="R10" i="136"/>
  <c r="Q10" i="136"/>
  <c r="P10" i="136"/>
  <c r="O10" i="136"/>
  <c r="N10" i="136"/>
  <c r="M10" i="136"/>
  <c r="L10" i="136"/>
  <c r="K10" i="136"/>
  <c r="J10" i="136"/>
  <c r="I10" i="136"/>
  <c r="H10" i="136"/>
  <c r="G10" i="136"/>
  <c r="F10" i="136"/>
  <c r="AH10" i="136" s="1"/>
  <c r="AH9" i="136"/>
  <c r="AG9" i="136"/>
  <c r="AF9" i="136"/>
  <c r="AE9" i="136"/>
  <c r="AD9" i="136"/>
  <c r="AC9" i="136"/>
  <c r="AB9" i="136"/>
  <c r="AA9" i="136"/>
  <c r="Z9" i="136"/>
  <c r="Y9" i="136"/>
  <c r="X9" i="136"/>
  <c r="W9" i="136"/>
  <c r="V9" i="136"/>
  <c r="U9" i="136"/>
  <c r="T9" i="136"/>
  <c r="S9" i="136"/>
  <c r="R9" i="136"/>
  <c r="Q9" i="136"/>
  <c r="P9" i="136"/>
  <c r="O9" i="136"/>
  <c r="N9" i="136"/>
  <c r="M9" i="136"/>
  <c r="L9" i="136"/>
  <c r="K9" i="136"/>
  <c r="J9" i="136"/>
  <c r="I9" i="136"/>
  <c r="H9" i="136"/>
  <c r="G9" i="136"/>
  <c r="F9" i="136"/>
  <c r="AL28" i="136" s="1"/>
  <c r="AL47" i="135"/>
  <c r="AG47" i="135"/>
  <c r="AA47" i="135"/>
  <c r="U47" i="135"/>
  <c r="C47" i="135"/>
  <c r="AJ39" i="135"/>
  <c r="AL38" i="135"/>
  <c r="E43" i="135" s="1"/>
  <c r="AJ38" i="135"/>
  <c r="AJ31" i="135"/>
  <c r="AI31" i="135"/>
  <c r="AH31" i="135"/>
  <c r="AG31" i="135"/>
  <c r="AF31" i="135"/>
  <c r="AE31" i="135"/>
  <c r="AD31" i="135"/>
  <c r="AC31" i="135"/>
  <c r="AB31" i="135"/>
  <c r="AA31" i="135"/>
  <c r="Z31" i="135"/>
  <c r="Y31" i="135"/>
  <c r="X31" i="135"/>
  <c r="W31" i="135"/>
  <c r="V31" i="135"/>
  <c r="U31" i="135"/>
  <c r="T31" i="135"/>
  <c r="S31" i="135"/>
  <c r="R31" i="135"/>
  <c r="Q31" i="135"/>
  <c r="P31" i="135"/>
  <c r="O31" i="135"/>
  <c r="N31" i="135"/>
  <c r="M31" i="135"/>
  <c r="L31" i="135"/>
  <c r="K31" i="135"/>
  <c r="J31" i="135"/>
  <c r="I31" i="135"/>
  <c r="H31" i="135"/>
  <c r="G31" i="135"/>
  <c r="F31" i="135"/>
  <c r="AK31" i="135" s="1"/>
  <c r="AL31" i="135" s="1"/>
  <c r="AK30" i="135"/>
  <c r="AL30" i="135" s="1"/>
  <c r="AK29" i="135"/>
  <c r="AL29" i="135" s="1"/>
  <c r="AL28" i="135"/>
  <c r="AK28" i="135"/>
  <c r="AK27" i="135"/>
  <c r="AL27" i="135" s="1"/>
  <c r="AK26" i="135"/>
  <c r="AL26" i="135" s="1"/>
  <c r="AK25" i="135"/>
  <c r="AL25" i="135" s="1"/>
  <c r="AK24" i="135"/>
  <c r="AL24" i="135" s="1"/>
  <c r="AK23" i="135"/>
  <c r="AL22" i="135"/>
  <c r="AK22" i="135"/>
  <c r="AK21" i="135"/>
  <c r="AL21" i="135" s="1"/>
  <c r="AK20" i="135"/>
  <c r="AL20" i="135" s="1"/>
  <c r="AK19" i="135"/>
  <c r="AL19" i="135" s="1"/>
  <c r="AK18" i="135"/>
  <c r="AL18" i="135" s="1"/>
  <c r="AK17" i="135"/>
  <c r="AL16" i="135"/>
  <c r="AK16" i="135"/>
  <c r="AK15" i="135"/>
  <c r="AL15" i="135" s="1"/>
  <c r="AK14" i="135"/>
  <c r="AL14" i="135" s="1"/>
  <c r="AK13" i="135"/>
  <c r="I47" i="135" s="1"/>
  <c r="AK12" i="135"/>
  <c r="E47" i="135" s="1"/>
  <c r="AK11" i="135"/>
  <c r="AG10" i="135"/>
  <c r="AF10" i="135"/>
  <c r="AE10" i="135"/>
  <c r="AD10" i="135"/>
  <c r="AC10" i="135"/>
  <c r="AB10" i="135"/>
  <c r="AA10" i="135"/>
  <c r="Z10" i="135"/>
  <c r="Y10" i="135"/>
  <c r="X10" i="135"/>
  <c r="W10" i="135"/>
  <c r="V10" i="135"/>
  <c r="U10" i="135"/>
  <c r="T10" i="135"/>
  <c r="S10" i="135"/>
  <c r="R10" i="135"/>
  <c r="Q10" i="135"/>
  <c r="P10" i="135"/>
  <c r="O10" i="135"/>
  <c r="N10" i="135"/>
  <c r="M10" i="135"/>
  <c r="L10" i="135"/>
  <c r="K10" i="135"/>
  <c r="J10" i="135"/>
  <c r="I10" i="135"/>
  <c r="H10" i="135"/>
  <c r="G10" i="135"/>
  <c r="F10" i="135"/>
  <c r="AJ10" i="135" s="1"/>
  <c r="AJ9" i="135"/>
  <c r="AI9" i="135"/>
  <c r="AH9" i="135"/>
  <c r="AG9" i="135"/>
  <c r="AF9" i="135"/>
  <c r="AE9" i="135"/>
  <c r="AD9" i="135"/>
  <c r="AC9" i="135"/>
  <c r="AB9" i="135"/>
  <c r="AA9" i="135"/>
  <c r="Z9" i="135"/>
  <c r="Y9" i="135"/>
  <c r="X9" i="135"/>
  <c r="W9" i="135"/>
  <c r="V9" i="135"/>
  <c r="U9" i="135"/>
  <c r="T9" i="135"/>
  <c r="S9" i="135"/>
  <c r="R9" i="135"/>
  <c r="Q9" i="135"/>
  <c r="P9" i="135"/>
  <c r="O9" i="135"/>
  <c r="N9" i="135"/>
  <c r="M9" i="135"/>
  <c r="L9" i="135"/>
  <c r="K9" i="135"/>
  <c r="J9" i="135"/>
  <c r="I9" i="135"/>
  <c r="H9" i="135"/>
  <c r="G9" i="135"/>
  <c r="F9" i="135"/>
  <c r="AL23" i="135" s="1"/>
  <c r="AL67" i="134"/>
  <c r="AJ59" i="134"/>
  <c r="AJ58" i="134"/>
  <c r="AL58" i="134" s="1"/>
  <c r="AJ52" i="134"/>
  <c r="AI52" i="134"/>
  <c r="AH52" i="134"/>
  <c r="AG52" i="134"/>
  <c r="AF52" i="134"/>
  <c r="AE52" i="134"/>
  <c r="AD52" i="134"/>
  <c r="AC52" i="134"/>
  <c r="AB52" i="134"/>
  <c r="AA52" i="134"/>
  <c r="Z52" i="134"/>
  <c r="Y52" i="134"/>
  <c r="X52" i="134"/>
  <c r="W52" i="134"/>
  <c r="V52" i="134"/>
  <c r="U52" i="134"/>
  <c r="T52" i="134"/>
  <c r="S52" i="134"/>
  <c r="R52" i="134"/>
  <c r="Q52" i="134"/>
  <c r="P52" i="134"/>
  <c r="O52" i="134"/>
  <c r="N52" i="134"/>
  <c r="M52" i="134"/>
  <c r="L52" i="134"/>
  <c r="K52" i="134"/>
  <c r="J52" i="134"/>
  <c r="H52" i="134"/>
  <c r="G52" i="134"/>
  <c r="F52" i="134"/>
  <c r="AH51" i="134"/>
  <c r="Z51" i="134"/>
  <c r="Y51" i="134"/>
  <c r="V51" i="134"/>
  <c r="N51" i="134"/>
  <c r="M51" i="134"/>
  <c r="AJ50" i="134"/>
  <c r="AJ51" i="134" s="1"/>
  <c r="AI50" i="134"/>
  <c r="AI51" i="134" s="1"/>
  <c r="AH50" i="134"/>
  <c r="AG50" i="134"/>
  <c r="AG51" i="134" s="1"/>
  <c r="AF50" i="134"/>
  <c r="AF51" i="134" s="1"/>
  <c r="AE50" i="134"/>
  <c r="AD50" i="134"/>
  <c r="AC50" i="134"/>
  <c r="AC51" i="134" s="1"/>
  <c r="AB50" i="134"/>
  <c r="AB51" i="134" s="1"/>
  <c r="AA50" i="134"/>
  <c r="AA51" i="134" s="1"/>
  <c r="Z50" i="134"/>
  <c r="Y50" i="134"/>
  <c r="X50" i="134"/>
  <c r="X51" i="134" s="1"/>
  <c r="W50" i="134"/>
  <c r="W51" i="134" s="1"/>
  <c r="V50" i="134"/>
  <c r="U50" i="134"/>
  <c r="U51" i="134" s="1"/>
  <c r="T50" i="134"/>
  <c r="T51" i="134" s="1"/>
  <c r="S50" i="134"/>
  <c r="R50" i="134"/>
  <c r="Q50" i="134"/>
  <c r="Q51" i="134" s="1"/>
  <c r="P50" i="134"/>
  <c r="P51" i="134" s="1"/>
  <c r="O50" i="134"/>
  <c r="O51" i="134" s="1"/>
  <c r="N50" i="134"/>
  <c r="M50" i="134"/>
  <c r="L50" i="134"/>
  <c r="L51" i="134" s="1"/>
  <c r="K50" i="134"/>
  <c r="K51" i="134" s="1"/>
  <c r="J50" i="134"/>
  <c r="I50" i="134"/>
  <c r="I51" i="134" s="1"/>
  <c r="H50" i="134"/>
  <c r="H51" i="134" s="1"/>
  <c r="G50" i="134"/>
  <c r="F50" i="134"/>
  <c r="AJ48" i="134"/>
  <c r="AI48" i="134"/>
  <c r="AH48" i="134"/>
  <c r="AG48" i="134"/>
  <c r="AF48" i="134"/>
  <c r="AE48" i="134"/>
  <c r="AD48" i="134"/>
  <c r="AC48" i="134"/>
  <c r="AB48" i="134"/>
  <c r="AA48" i="134"/>
  <c r="Z48" i="134"/>
  <c r="Y48" i="134"/>
  <c r="X48" i="134"/>
  <c r="W48" i="134"/>
  <c r="V48" i="134"/>
  <c r="U48" i="134"/>
  <c r="T48" i="134"/>
  <c r="S48" i="134"/>
  <c r="R48" i="134"/>
  <c r="Q48" i="134"/>
  <c r="P48" i="134"/>
  <c r="O48" i="134"/>
  <c r="N48" i="134"/>
  <c r="M48" i="134"/>
  <c r="L48" i="134"/>
  <c r="K48" i="134"/>
  <c r="J48" i="134"/>
  <c r="I48" i="134"/>
  <c r="H48" i="134"/>
  <c r="G48" i="134"/>
  <c r="F48" i="134"/>
  <c r="AK48" i="134" s="1"/>
  <c r="AL48" i="134" s="1"/>
  <c r="AL47" i="134"/>
  <c r="AK47" i="134"/>
  <c r="AK46" i="134"/>
  <c r="AL46" i="134" s="1"/>
  <c r="AK45" i="134"/>
  <c r="AL45" i="134" s="1"/>
  <c r="AK44" i="134"/>
  <c r="AL44" i="134" s="1"/>
  <c r="AK43" i="134"/>
  <c r="AK42" i="134"/>
  <c r="AL42" i="134" s="1"/>
  <c r="AL41" i="134"/>
  <c r="AK41" i="134"/>
  <c r="AK40" i="134"/>
  <c r="AL40" i="134" s="1"/>
  <c r="Q39" i="134"/>
  <c r="AI38" i="134"/>
  <c r="AF38" i="134"/>
  <c r="AD38" i="134"/>
  <c r="AA38" i="134"/>
  <c r="X38" i="134"/>
  <c r="W38" i="134"/>
  <c r="T38" i="134"/>
  <c r="R38" i="134"/>
  <c r="O38" i="134"/>
  <c r="L38" i="134"/>
  <c r="K38" i="134"/>
  <c r="H38" i="134"/>
  <c r="F38" i="134"/>
  <c r="C36" i="134"/>
  <c r="AE51" i="134" s="1"/>
  <c r="AJ30" i="134"/>
  <c r="AI30" i="134"/>
  <c r="AH30" i="134"/>
  <c r="AG30" i="134"/>
  <c r="AF30" i="134"/>
  <c r="AE30" i="134"/>
  <c r="AD30" i="134"/>
  <c r="AC30" i="134"/>
  <c r="AB30" i="134"/>
  <c r="AA30" i="134"/>
  <c r="Z30" i="134"/>
  <c r="Y30" i="134"/>
  <c r="X30" i="134"/>
  <c r="W30" i="134"/>
  <c r="V30" i="134"/>
  <c r="U30" i="134"/>
  <c r="T30" i="134"/>
  <c r="S30" i="134"/>
  <c r="R30" i="134"/>
  <c r="Q30" i="134"/>
  <c r="P30" i="134"/>
  <c r="O30" i="134"/>
  <c r="N30" i="134"/>
  <c r="M30" i="134"/>
  <c r="L30" i="134"/>
  <c r="K30" i="134"/>
  <c r="J30" i="134"/>
  <c r="I30" i="134"/>
  <c r="H30" i="134"/>
  <c r="G30" i="134"/>
  <c r="F30" i="134"/>
  <c r="AK30" i="134" s="1"/>
  <c r="AL30" i="134" s="1"/>
  <c r="AK29" i="134"/>
  <c r="AL29" i="134" s="1"/>
  <c r="AK28" i="134"/>
  <c r="AL28" i="134" s="1"/>
  <c r="AK27" i="134"/>
  <c r="AK26" i="134"/>
  <c r="AL26" i="134" s="1"/>
  <c r="AL25" i="134"/>
  <c r="AK25" i="134"/>
  <c r="AK24" i="134"/>
  <c r="AL24" i="134" s="1"/>
  <c r="AK23" i="134"/>
  <c r="AL23" i="134" s="1"/>
  <c r="AK22" i="134"/>
  <c r="AL22" i="134" s="1"/>
  <c r="AK21" i="134"/>
  <c r="AK20" i="134"/>
  <c r="AL20" i="134" s="1"/>
  <c r="AL19" i="134"/>
  <c r="AK19" i="134"/>
  <c r="AK18" i="134"/>
  <c r="AG67" i="134" s="1"/>
  <c r="AK17" i="134"/>
  <c r="AL17" i="134" s="1"/>
  <c r="AK16" i="134"/>
  <c r="AL16" i="134" s="1"/>
  <c r="AK15" i="134"/>
  <c r="O67" i="134" s="1"/>
  <c r="AK14" i="134"/>
  <c r="I67" i="134" s="1"/>
  <c r="AL13" i="134"/>
  <c r="AK13" i="134"/>
  <c r="E67" i="134" s="1"/>
  <c r="AK12" i="134"/>
  <c r="C67" i="134" s="1"/>
  <c r="AI11" i="134"/>
  <c r="AI39" i="134" s="1"/>
  <c r="AH11" i="134"/>
  <c r="AH39" i="134" s="1"/>
  <c r="AG11" i="134"/>
  <c r="AG39" i="134" s="1"/>
  <c r="AF11" i="134"/>
  <c r="AF39" i="134" s="1"/>
  <c r="AE11" i="134"/>
  <c r="AE38" i="134" s="1"/>
  <c r="AD11" i="134"/>
  <c r="AD39" i="134" s="1"/>
  <c r="AC11" i="134"/>
  <c r="AC38" i="134" s="1"/>
  <c r="AB11" i="134"/>
  <c r="AB38" i="134" s="1"/>
  <c r="AA11" i="134"/>
  <c r="AA39" i="134" s="1"/>
  <c r="Z11" i="134"/>
  <c r="Z38" i="134" s="1"/>
  <c r="Y11" i="134"/>
  <c r="Y38" i="134" s="1"/>
  <c r="X11" i="134"/>
  <c r="X39" i="134" s="1"/>
  <c r="W11" i="134"/>
  <c r="W39" i="134" s="1"/>
  <c r="V11" i="134"/>
  <c r="V39" i="134" s="1"/>
  <c r="U11" i="134"/>
  <c r="U39" i="134" s="1"/>
  <c r="T11" i="134"/>
  <c r="T39" i="134" s="1"/>
  <c r="S11" i="134"/>
  <c r="S38" i="134" s="1"/>
  <c r="R11" i="134"/>
  <c r="R39" i="134" s="1"/>
  <c r="Q11" i="134"/>
  <c r="Q38" i="134" s="1"/>
  <c r="P11" i="134"/>
  <c r="P38" i="134" s="1"/>
  <c r="O11" i="134"/>
  <c r="O39" i="134" s="1"/>
  <c r="N11" i="134"/>
  <c r="N38" i="134" s="1"/>
  <c r="M11" i="134"/>
  <c r="M38" i="134" s="1"/>
  <c r="L11" i="134"/>
  <c r="L39" i="134" s="1"/>
  <c r="K11" i="134"/>
  <c r="K39" i="134" s="1"/>
  <c r="J11" i="134"/>
  <c r="J39" i="134" s="1"/>
  <c r="I11" i="134"/>
  <c r="I39" i="134" s="1"/>
  <c r="H11" i="134"/>
  <c r="H39" i="134" s="1"/>
  <c r="G11" i="134"/>
  <c r="G38" i="134" s="1"/>
  <c r="F11" i="134"/>
  <c r="AJ11" i="134" s="1"/>
  <c r="AJ10" i="134"/>
  <c r="AI10" i="134"/>
  <c r="AG10" i="134"/>
  <c r="AF10" i="134"/>
  <c r="AE10" i="134"/>
  <c r="AD10" i="134"/>
  <c r="AC10" i="134"/>
  <c r="AB10" i="134"/>
  <c r="AA10" i="134"/>
  <c r="Z10" i="134"/>
  <c r="Y10" i="134"/>
  <c r="X10" i="134"/>
  <c r="W10" i="134"/>
  <c r="V10" i="134"/>
  <c r="U10" i="134"/>
  <c r="T10" i="134"/>
  <c r="S10" i="134"/>
  <c r="R10" i="134"/>
  <c r="Q10" i="134"/>
  <c r="P10" i="134"/>
  <c r="O10" i="134"/>
  <c r="N10" i="134"/>
  <c r="M10" i="134"/>
  <c r="L10" i="134"/>
  <c r="K10" i="134"/>
  <c r="J10" i="134"/>
  <c r="I10" i="134"/>
  <c r="H10" i="134"/>
  <c r="G10" i="134"/>
  <c r="F10" i="134"/>
  <c r="AL43" i="134" s="1"/>
  <c r="AL67" i="133"/>
  <c r="AG67" i="133"/>
  <c r="AA67" i="133"/>
  <c r="I67" i="133"/>
  <c r="E67" i="133"/>
  <c r="C67" i="133"/>
  <c r="AJ59" i="133"/>
  <c r="AJ58" i="133"/>
  <c r="G52" i="133" s="1"/>
  <c r="AJ52" i="133"/>
  <c r="AI52" i="133"/>
  <c r="AH52" i="133"/>
  <c r="AG52" i="133"/>
  <c r="AF52" i="133"/>
  <c r="AE52" i="133"/>
  <c r="AD52" i="133"/>
  <c r="AC52" i="133"/>
  <c r="AB52" i="133"/>
  <c r="AA52" i="133"/>
  <c r="Z52" i="133"/>
  <c r="Y52" i="133"/>
  <c r="X52" i="133"/>
  <c r="W52" i="133"/>
  <c r="V52" i="133"/>
  <c r="U52" i="133"/>
  <c r="T52" i="133"/>
  <c r="S52" i="133"/>
  <c r="R52" i="133"/>
  <c r="Q52" i="133"/>
  <c r="P52" i="133"/>
  <c r="O52" i="133"/>
  <c r="N52" i="133"/>
  <c r="M52" i="133"/>
  <c r="L52" i="133"/>
  <c r="K52" i="133"/>
  <c r="J52" i="133"/>
  <c r="I52" i="133"/>
  <c r="H52" i="133"/>
  <c r="AD51" i="133"/>
  <c r="AC51" i="133"/>
  <c r="AB51" i="133"/>
  <c r="AA51" i="133"/>
  <c r="R51" i="133"/>
  <c r="Q51" i="133"/>
  <c r="P51" i="133"/>
  <c r="O51" i="133"/>
  <c r="F51" i="133"/>
  <c r="AJ50" i="133"/>
  <c r="AJ51" i="133" s="1"/>
  <c r="AI50" i="133"/>
  <c r="AI51" i="133" s="1"/>
  <c r="AH50" i="133"/>
  <c r="AH51" i="133" s="1"/>
  <c r="AG50" i="133"/>
  <c r="AF50" i="133"/>
  <c r="AE50" i="133"/>
  <c r="AD50" i="133"/>
  <c r="AC50" i="133"/>
  <c r="AB50" i="133"/>
  <c r="AA50" i="133"/>
  <c r="Z50" i="133"/>
  <c r="Z51" i="133" s="1"/>
  <c r="Y50" i="133"/>
  <c r="Y51" i="133" s="1"/>
  <c r="X50" i="133"/>
  <c r="X51" i="133" s="1"/>
  <c r="W50" i="133"/>
  <c r="W51" i="133" s="1"/>
  <c r="V50" i="133"/>
  <c r="V51" i="133" s="1"/>
  <c r="U50" i="133"/>
  <c r="T50" i="133"/>
  <c r="S50" i="133"/>
  <c r="R50" i="133"/>
  <c r="Q50" i="133"/>
  <c r="P50" i="133"/>
  <c r="O50" i="133"/>
  <c r="N50" i="133"/>
  <c r="N51" i="133" s="1"/>
  <c r="M50" i="133"/>
  <c r="M51" i="133" s="1"/>
  <c r="L50" i="133"/>
  <c r="L51" i="133" s="1"/>
  <c r="K50" i="133"/>
  <c r="K51" i="133" s="1"/>
  <c r="J50" i="133"/>
  <c r="J51" i="133" s="1"/>
  <c r="I50" i="133"/>
  <c r="H50" i="133"/>
  <c r="G50" i="133"/>
  <c r="F50" i="133"/>
  <c r="AJ48" i="133"/>
  <c r="AI48" i="133"/>
  <c r="AH48" i="133"/>
  <c r="AG48" i="133"/>
  <c r="AF48" i="133"/>
  <c r="AE48" i="133"/>
  <c r="AD48" i="133"/>
  <c r="AC48" i="133"/>
  <c r="AB48" i="133"/>
  <c r="AA48" i="133"/>
  <c r="Z48" i="133"/>
  <c r="Y48" i="133"/>
  <c r="X48" i="133"/>
  <c r="W48" i="133"/>
  <c r="V48" i="133"/>
  <c r="U48" i="133"/>
  <c r="T48" i="133"/>
  <c r="S48" i="133"/>
  <c r="R48" i="133"/>
  <c r="Q48" i="133"/>
  <c r="P48" i="133"/>
  <c r="O48" i="133"/>
  <c r="N48" i="133"/>
  <c r="M48" i="133"/>
  <c r="L48" i="133"/>
  <c r="K48" i="133"/>
  <c r="J48" i="133"/>
  <c r="I48" i="133"/>
  <c r="H48" i="133"/>
  <c r="G48" i="133"/>
  <c r="AK48" i="133" s="1"/>
  <c r="AL48" i="133" s="1"/>
  <c r="F48" i="133"/>
  <c r="AK47" i="133"/>
  <c r="AL47" i="133" s="1"/>
  <c r="AK46" i="133"/>
  <c r="AK45" i="133"/>
  <c r="AL45" i="133" s="1"/>
  <c r="AK44" i="133"/>
  <c r="AL44" i="133" s="1"/>
  <c r="AK43" i="133"/>
  <c r="AL43" i="133" s="1"/>
  <c r="AL42" i="133"/>
  <c r="AK42" i="133"/>
  <c r="AK41" i="133"/>
  <c r="AL41" i="133" s="1"/>
  <c r="AK40" i="133"/>
  <c r="X39" i="133"/>
  <c r="AC38" i="133"/>
  <c r="AB38" i="133"/>
  <c r="AA38" i="133"/>
  <c r="Z38" i="133"/>
  <c r="Y38" i="133"/>
  <c r="Q38" i="133"/>
  <c r="P38" i="133"/>
  <c r="O38" i="133"/>
  <c r="N38" i="133"/>
  <c r="M38" i="133"/>
  <c r="C36" i="133"/>
  <c r="AG51" i="133" s="1"/>
  <c r="AJ30" i="133"/>
  <c r="AI30" i="133"/>
  <c r="AH30" i="133"/>
  <c r="AG30" i="133"/>
  <c r="AF30" i="133"/>
  <c r="AE30" i="133"/>
  <c r="AD30" i="133"/>
  <c r="AC30" i="133"/>
  <c r="AB30" i="133"/>
  <c r="AA30" i="133"/>
  <c r="Z30" i="133"/>
  <c r="Y30" i="133"/>
  <c r="X30" i="133"/>
  <c r="W30" i="133"/>
  <c r="V30" i="133"/>
  <c r="U30" i="133"/>
  <c r="T30" i="133"/>
  <c r="S30" i="133"/>
  <c r="R30" i="133"/>
  <c r="Q30" i="133"/>
  <c r="P30" i="133"/>
  <c r="O30" i="133"/>
  <c r="N30" i="133"/>
  <c r="M30" i="133"/>
  <c r="L30" i="133"/>
  <c r="K30" i="133"/>
  <c r="AK30" i="133" s="1"/>
  <c r="AL30" i="133" s="1"/>
  <c r="J30" i="133"/>
  <c r="I30" i="133"/>
  <c r="H30" i="133"/>
  <c r="G30" i="133"/>
  <c r="F30" i="133"/>
  <c r="AK29" i="133"/>
  <c r="AL29" i="133" s="1"/>
  <c r="AK28" i="133"/>
  <c r="AL28" i="133" s="1"/>
  <c r="AK27" i="133"/>
  <c r="AL27" i="133" s="1"/>
  <c r="AL26" i="133"/>
  <c r="AK26" i="133"/>
  <c r="AK25" i="133"/>
  <c r="AL25" i="133" s="1"/>
  <c r="AK24" i="133"/>
  <c r="AK23" i="133"/>
  <c r="AL23" i="133" s="1"/>
  <c r="AK22" i="133"/>
  <c r="AL22" i="133" s="1"/>
  <c r="AK21" i="133"/>
  <c r="AL21" i="133" s="1"/>
  <c r="AL20" i="133"/>
  <c r="AK20" i="133"/>
  <c r="AK19" i="133"/>
  <c r="AL19" i="133" s="1"/>
  <c r="AK18" i="133"/>
  <c r="AK17" i="133"/>
  <c r="AL17" i="133" s="1"/>
  <c r="AK16" i="133"/>
  <c r="U67" i="133" s="1"/>
  <c r="AK15" i="133"/>
  <c r="O67" i="133" s="1"/>
  <c r="AL14" i="133"/>
  <c r="AK14" i="133"/>
  <c r="AK13" i="133"/>
  <c r="AL13" i="133" s="1"/>
  <c r="AK12" i="133"/>
  <c r="AG11" i="133"/>
  <c r="AG38" i="133" s="1"/>
  <c r="AF11" i="133"/>
  <c r="AF39" i="133" s="1"/>
  <c r="AE11" i="133"/>
  <c r="AE39" i="133" s="1"/>
  <c r="AD11" i="133"/>
  <c r="AD39" i="133" s="1"/>
  <c r="AC11" i="133"/>
  <c r="AC39" i="133" s="1"/>
  <c r="AB11" i="133"/>
  <c r="AB39" i="133" s="1"/>
  <c r="AA11" i="133"/>
  <c r="AA39" i="133" s="1"/>
  <c r="Z11" i="133"/>
  <c r="Z39" i="133" s="1"/>
  <c r="Y11" i="133"/>
  <c r="Y39" i="133" s="1"/>
  <c r="X11" i="133"/>
  <c r="X38" i="133" s="1"/>
  <c r="W11" i="133"/>
  <c r="W38" i="133" s="1"/>
  <c r="V11" i="133"/>
  <c r="V38" i="133" s="1"/>
  <c r="U11" i="133"/>
  <c r="U39" i="133" s="1"/>
  <c r="T11" i="133"/>
  <c r="T39" i="133" s="1"/>
  <c r="S11" i="133"/>
  <c r="S39" i="133" s="1"/>
  <c r="R11" i="133"/>
  <c r="R38" i="133" s="1"/>
  <c r="Q11" i="133"/>
  <c r="Q39" i="133" s="1"/>
  <c r="P11" i="133"/>
  <c r="P39" i="133" s="1"/>
  <c r="O11" i="133"/>
  <c r="O39" i="133" s="1"/>
  <c r="N11" i="133"/>
  <c r="N39" i="133" s="1"/>
  <c r="M11" i="133"/>
  <c r="M39" i="133" s="1"/>
  <c r="L11" i="133"/>
  <c r="L38" i="133" s="1"/>
  <c r="K11" i="133"/>
  <c r="K38" i="133" s="1"/>
  <c r="J11" i="133"/>
  <c r="J39" i="133" s="1"/>
  <c r="I11" i="133"/>
  <c r="I38" i="133" s="1"/>
  <c r="H11" i="133"/>
  <c r="H39" i="133" s="1"/>
  <c r="G11" i="133"/>
  <c r="G38" i="133" s="1"/>
  <c r="F11" i="133"/>
  <c r="AH11" i="133" s="1"/>
  <c r="AG10" i="133"/>
  <c r="AF10" i="133"/>
  <c r="AE10" i="133"/>
  <c r="AD10" i="133"/>
  <c r="AC10" i="133"/>
  <c r="AB10" i="133"/>
  <c r="AA10" i="133"/>
  <c r="Z10" i="133"/>
  <c r="Y10" i="133"/>
  <c r="X10" i="133"/>
  <c r="W10" i="133"/>
  <c r="V10" i="133"/>
  <c r="U10" i="133"/>
  <c r="T10" i="133"/>
  <c r="S10" i="133"/>
  <c r="R10" i="133"/>
  <c r="Q10" i="133"/>
  <c r="P10" i="133"/>
  <c r="O10" i="133"/>
  <c r="N10" i="133"/>
  <c r="M10" i="133"/>
  <c r="L10" i="133"/>
  <c r="K10" i="133"/>
  <c r="J10" i="133"/>
  <c r="I10" i="133"/>
  <c r="H10" i="133"/>
  <c r="G10" i="133"/>
  <c r="F10" i="133"/>
  <c r="AJ10" i="133" s="1"/>
  <c r="AL67" i="132"/>
  <c r="AG67" i="132"/>
  <c r="AE67" i="132"/>
  <c r="AC67" i="132"/>
  <c r="Y67" i="132"/>
  <c r="W67" i="132"/>
  <c r="S67" i="132"/>
  <c r="Q67" i="132"/>
  <c r="M67" i="132"/>
  <c r="K67" i="132"/>
  <c r="AJ59" i="132"/>
  <c r="AJ58" i="132"/>
  <c r="AL58" i="132" s="1"/>
  <c r="AJ51" i="132"/>
  <c r="AI51" i="132"/>
  <c r="AH51" i="132"/>
  <c r="AG51" i="132"/>
  <c r="AF51" i="132"/>
  <c r="AE51" i="132"/>
  <c r="AD51" i="132"/>
  <c r="AC51" i="132"/>
  <c r="AB51" i="132"/>
  <c r="AA51" i="132"/>
  <c r="Z51" i="132"/>
  <c r="Y51" i="132"/>
  <c r="X51" i="132"/>
  <c r="W51" i="132"/>
  <c r="V51" i="132"/>
  <c r="U51" i="132"/>
  <c r="T51" i="132"/>
  <c r="S51" i="132"/>
  <c r="R51" i="132"/>
  <c r="Q51" i="132"/>
  <c r="P51" i="132"/>
  <c r="O51" i="132"/>
  <c r="N51" i="132"/>
  <c r="M51" i="132"/>
  <c r="L51" i="132"/>
  <c r="K51" i="132"/>
  <c r="J51" i="132"/>
  <c r="I51" i="132"/>
  <c r="H51" i="132"/>
  <c r="G51" i="132"/>
  <c r="F51" i="132"/>
  <c r="AJ49" i="132"/>
  <c r="AJ50" i="132" s="1"/>
  <c r="AI49" i="132"/>
  <c r="AI50" i="132" s="1"/>
  <c r="AH49" i="132"/>
  <c r="AH50" i="132" s="1"/>
  <c r="AG49" i="132"/>
  <c r="AG50" i="132" s="1"/>
  <c r="AF49" i="132"/>
  <c r="AF50" i="132" s="1"/>
  <c r="AE49" i="132"/>
  <c r="AE50" i="132" s="1"/>
  <c r="AD49" i="132"/>
  <c r="AD50" i="132" s="1"/>
  <c r="AC49" i="132"/>
  <c r="AC50" i="132" s="1"/>
  <c r="AB49" i="132"/>
  <c r="AB50" i="132" s="1"/>
  <c r="AA49" i="132"/>
  <c r="AA50" i="132" s="1"/>
  <c r="Z49" i="132"/>
  <c r="Z50" i="132" s="1"/>
  <c r="Y49" i="132"/>
  <c r="Y50" i="132" s="1"/>
  <c r="X49" i="132"/>
  <c r="X50" i="132" s="1"/>
  <c r="W49" i="132"/>
  <c r="W50" i="132" s="1"/>
  <c r="V49" i="132"/>
  <c r="V50" i="132" s="1"/>
  <c r="U49" i="132"/>
  <c r="U50" i="132" s="1"/>
  <c r="T49" i="132"/>
  <c r="T50" i="132" s="1"/>
  <c r="S49" i="132"/>
  <c r="S50" i="132" s="1"/>
  <c r="R49" i="132"/>
  <c r="R50" i="132" s="1"/>
  <c r="Q49" i="132"/>
  <c r="Q50" i="132" s="1"/>
  <c r="P49" i="132"/>
  <c r="P50" i="132" s="1"/>
  <c r="O49" i="132"/>
  <c r="O50" i="132" s="1"/>
  <c r="N49" i="132"/>
  <c r="N50" i="132" s="1"/>
  <c r="M49" i="132"/>
  <c r="M50" i="132" s="1"/>
  <c r="L49" i="132"/>
  <c r="L50" i="132" s="1"/>
  <c r="K49" i="132"/>
  <c r="K50" i="132" s="1"/>
  <c r="J49" i="132"/>
  <c r="J50" i="132" s="1"/>
  <c r="I49" i="132"/>
  <c r="I50" i="132" s="1"/>
  <c r="H49" i="132"/>
  <c r="H50" i="132" s="1"/>
  <c r="G49" i="132"/>
  <c r="G50" i="132" s="1"/>
  <c r="F49" i="132"/>
  <c r="F50" i="132" s="1"/>
  <c r="AK47" i="132"/>
  <c r="AK46" i="132"/>
  <c r="AK45" i="132"/>
  <c r="AK44" i="132"/>
  <c r="AK43" i="132"/>
  <c r="AK42" i="132"/>
  <c r="AK41" i="132"/>
  <c r="AJ32" i="132"/>
  <c r="AI32" i="132"/>
  <c r="AH32" i="132"/>
  <c r="AG32" i="132"/>
  <c r="AF32" i="132"/>
  <c r="AE32" i="132"/>
  <c r="AD32" i="132"/>
  <c r="AC32" i="132"/>
  <c r="AB32" i="132"/>
  <c r="AA32" i="132"/>
  <c r="Z32" i="132"/>
  <c r="Y32" i="132"/>
  <c r="X32" i="132"/>
  <c r="W32" i="132"/>
  <c r="V32" i="132"/>
  <c r="U32" i="132"/>
  <c r="T32" i="132"/>
  <c r="S32" i="132"/>
  <c r="R32" i="132"/>
  <c r="Q32" i="132"/>
  <c r="P32" i="132"/>
  <c r="O32" i="132"/>
  <c r="N32" i="132"/>
  <c r="M32" i="132"/>
  <c r="L32" i="132"/>
  <c r="K32" i="132"/>
  <c r="J32" i="132"/>
  <c r="I32" i="132"/>
  <c r="H32" i="132"/>
  <c r="G32" i="132"/>
  <c r="F32" i="132"/>
  <c r="AK31" i="132"/>
  <c r="AK30" i="132"/>
  <c r="AK29" i="132"/>
  <c r="AK28" i="132"/>
  <c r="AK27" i="132"/>
  <c r="AK26" i="132"/>
  <c r="AK25" i="132"/>
  <c r="AK24" i="132"/>
  <c r="AK23" i="132"/>
  <c r="AK22" i="132"/>
  <c r="AK21" i="132"/>
  <c r="AK20" i="132"/>
  <c r="AK19" i="132"/>
  <c r="AK18" i="132"/>
  <c r="AK17" i="132"/>
  <c r="AK16" i="132"/>
  <c r="AK15" i="132"/>
  <c r="AK14" i="132"/>
  <c r="I67" i="132" s="1"/>
  <c r="AK13" i="132"/>
  <c r="E67" i="132" s="1"/>
  <c r="AK12" i="132"/>
  <c r="C67" i="132" s="1"/>
  <c r="AG11" i="132"/>
  <c r="AG40" i="132" s="1"/>
  <c r="AF11" i="132"/>
  <c r="AF40" i="132" s="1"/>
  <c r="AE11" i="132"/>
  <c r="AE40" i="132" s="1"/>
  <c r="AD11" i="132"/>
  <c r="AD40" i="132" s="1"/>
  <c r="AC11" i="132"/>
  <c r="AC40" i="132" s="1"/>
  <c r="AB11" i="132"/>
  <c r="AB40" i="132" s="1"/>
  <c r="AA11" i="132"/>
  <c r="AA40" i="132" s="1"/>
  <c r="Z11" i="132"/>
  <c r="Z40" i="132" s="1"/>
  <c r="Y11" i="132"/>
  <c r="Y40" i="132" s="1"/>
  <c r="X11" i="132"/>
  <c r="X40" i="132" s="1"/>
  <c r="W11" i="132"/>
  <c r="W40" i="132" s="1"/>
  <c r="V11" i="132"/>
  <c r="V40" i="132" s="1"/>
  <c r="U11" i="132"/>
  <c r="U40" i="132" s="1"/>
  <c r="T11" i="132"/>
  <c r="T40" i="132" s="1"/>
  <c r="S11" i="132"/>
  <c r="S40" i="132" s="1"/>
  <c r="R11" i="132"/>
  <c r="R40" i="132" s="1"/>
  <c r="Q11" i="132"/>
  <c r="Q40" i="132" s="1"/>
  <c r="P11" i="132"/>
  <c r="P40" i="132" s="1"/>
  <c r="O11" i="132"/>
  <c r="O40" i="132" s="1"/>
  <c r="N11" i="132"/>
  <c r="N40" i="132" s="1"/>
  <c r="M11" i="132"/>
  <c r="M40" i="132" s="1"/>
  <c r="L11" i="132"/>
  <c r="L40" i="132" s="1"/>
  <c r="K11" i="132"/>
  <c r="K40" i="132" s="1"/>
  <c r="J11" i="132"/>
  <c r="J40" i="132" s="1"/>
  <c r="I11" i="132"/>
  <c r="I40" i="132" s="1"/>
  <c r="H11" i="132"/>
  <c r="H40" i="132" s="1"/>
  <c r="G11" i="132"/>
  <c r="G40" i="132" s="1"/>
  <c r="F11" i="132"/>
  <c r="AJ11" i="132" s="1"/>
  <c r="AJ40" i="132" s="1"/>
  <c r="AG10" i="132"/>
  <c r="AG39" i="132" s="1"/>
  <c r="AF10" i="132"/>
  <c r="AF39" i="132" s="1"/>
  <c r="AE10" i="132"/>
  <c r="AE39" i="132" s="1"/>
  <c r="AD10" i="132"/>
  <c r="AD39" i="132" s="1"/>
  <c r="AC10" i="132"/>
  <c r="AC39" i="132" s="1"/>
  <c r="AB10" i="132"/>
  <c r="AB39" i="132" s="1"/>
  <c r="AA10" i="132"/>
  <c r="AA39" i="132" s="1"/>
  <c r="Z10" i="132"/>
  <c r="Z39" i="132" s="1"/>
  <c r="Y10" i="132"/>
  <c r="Y39" i="132" s="1"/>
  <c r="X10" i="132"/>
  <c r="X39" i="132" s="1"/>
  <c r="W10" i="132"/>
  <c r="W39" i="132" s="1"/>
  <c r="V10" i="132"/>
  <c r="V39" i="132" s="1"/>
  <c r="U10" i="132"/>
  <c r="U39" i="132" s="1"/>
  <c r="T10" i="132"/>
  <c r="T39" i="132" s="1"/>
  <c r="S10" i="132"/>
  <c r="S39" i="132" s="1"/>
  <c r="R10" i="132"/>
  <c r="R39" i="132" s="1"/>
  <c r="Q10" i="132"/>
  <c r="Q39" i="132" s="1"/>
  <c r="P10" i="132"/>
  <c r="P39" i="132" s="1"/>
  <c r="O10" i="132"/>
  <c r="O39" i="132" s="1"/>
  <c r="N10" i="132"/>
  <c r="N39" i="132" s="1"/>
  <c r="M10" i="132"/>
  <c r="M39" i="132" s="1"/>
  <c r="L10" i="132"/>
  <c r="L39" i="132" s="1"/>
  <c r="K10" i="132"/>
  <c r="K39" i="132" s="1"/>
  <c r="J10" i="132"/>
  <c r="J39" i="132" s="1"/>
  <c r="I10" i="132"/>
  <c r="I39" i="132" s="1"/>
  <c r="H10" i="132"/>
  <c r="H39" i="132" s="1"/>
  <c r="G10" i="132"/>
  <c r="G39" i="132" s="1"/>
  <c r="F10" i="132"/>
  <c r="F39" i="132" s="1"/>
  <c r="AK24" i="125"/>
  <c r="AK25" i="125"/>
  <c r="AK26" i="125"/>
  <c r="AK27" i="125"/>
  <c r="AK28" i="125"/>
  <c r="AK45" i="125"/>
  <c r="AL63" i="130"/>
  <c r="AG63" i="130"/>
  <c r="AA63" i="130"/>
  <c r="U63" i="130"/>
  <c r="E63" i="130"/>
  <c r="C63" i="130"/>
  <c r="AJ55" i="130"/>
  <c r="AJ54" i="130"/>
  <c r="AL54" i="130" s="1"/>
  <c r="AJ48" i="130"/>
  <c r="AI48" i="130"/>
  <c r="AH48" i="130"/>
  <c r="AG48" i="130"/>
  <c r="AF48" i="130"/>
  <c r="AE48" i="130"/>
  <c r="AD48" i="130"/>
  <c r="AC48" i="130"/>
  <c r="AB48" i="130"/>
  <c r="AA48" i="130"/>
  <c r="Z48" i="130"/>
  <c r="Y48" i="130"/>
  <c r="X48" i="130"/>
  <c r="W48" i="130"/>
  <c r="V48" i="130"/>
  <c r="U48" i="130"/>
  <c r="T48" i="130"/>
  <c r="S48" i="130"/>
  <c r="R48" i="130"/>
  <c r="Q48" i="130"/>
  <c r="P48" i="130"/>
  <c r="O48" i="130"/>
  <c r="N48" i="130"/>
  <c r="M48" i="130"/>
  <c r="L48" i="130"/>
  <c r="K48" i="130"/>
  <c r="J48" i="130"/>
  <c r="I48" i="130"/>
  <c r="H48" i="130"/>
  <c r="G48" i="130"/>
  <c r="F48" i="130"/>
  <c r="AE47" i="130"/>
  <c r="AD47" i="130"/>
  <c r="AC47" i="130"/>
  <c r="AB47" i="130"/>
  <c r="AA47" i="130"/>
  <c r="Z47" i="130"/>
  <c r="Y47" i="130"/>
  <c r="S47" i="130"/>
  <c r="R47" i="130"/>
  <c r="Q47" i="130"/>
  <c r="P47" i="130"/>
  <c r="O47" i="130"/>
  <c r="N47" i="130"/>
  <c r="M47" i="130"/>
  <c r="G47" i="130"/>
  <c r="F47" i="130"/>
  <c r="AJ46" i="130"/>
  <c r="AJ47" i="130" s="1"/>
  <c r="AI46" i="130"/>
  <c r="AI47" i="130" s="1"/>
  <c r="AH46" i="130"/>
  <c r="AH47" i="130" s="1"/>
  <c r="AG46" i="130"/>
  <c r="AG47" i="130" s="1"/>
  <c r="AF46" i="130"/>
  <c r="AF47" i="130" s="1"/>
  <c r="AE46" i="130"/>
  <c r="AD46" i="130"/>
  <c r="AC46" i="130"/>
  <c r="AB46" i="130"/>
  <c r="AA46" i="130"/>
  <c r="Z46" i="130"/>
  <c r="Y46" i="130"/>
  <c r="X46" i="130"/>
  <c r="X47" i="130" s="1"/>
  <c r="W46" i="130"/>
  <c r="W47" i="130" s="1"/>
  <c r="V46" i="130"/>
  <c r="V47" i="130" s="1"/>
  <c r="U46" i="130"/>
  <c r="U47" i="130" s="1"/>
  <c r="T46" i="130"/>
  <c r="T47" i="130" s="1"/>
  <c r="S46" i="130"/>
  <c r="R46" i="130"/>
  <c r="Q46" i="130"/>
  <c r="P46" i="130"/>
  <c r="O46" i="130"/>
  <c r="N46" i="130"/>
  <c r="M46" i="130"/>
  <c r="L46" i="130"/>
  <c r="L47" i="130" s="1"/>
  <c r="K46" i="130"/>
  <c r="K47" i="130" s="1"/>
  <c r="J46" i="130"/>
  <c r="J47" i="130" s="1"/>
  <c r="I46" i="130"/>
  <c r="I47" i="130" s="1"/>
  <c r="H46" i="130"/>
  <c r="H47" i="130" s="1"/>
  <c r="G46" i="130"/>
  <c r="F46" i="130"/>
  <c r="AJ44" i="130"/>
  <c r="AI44" i="130"/>
  <c r="AH44" i="130"/>
  <c r="AG44" i="130"/>
  <c r="AF44" i="130"/>
  <c r="AE44" i="130"/>
  <c r="AD44" i="130"/>
  <c r="AC44" i="130"/>
  <c r="AB44" i="130"/>
  <c r="AA44" i="130"/>
  <c r="Z44" i="130"/>
  <c r="Y44" i="130"/>
  <c r="X44" i="130"/>
  <c r="W44" i="130"/>
  <c r="V44" i="130"/>
  <c r="U44" i="130"/>
  <c r="T44" i="130"/>
  <c r="S44" i="130"/>
  <c r="R44" i="130"/>
  <c r="Q44" i="130"/>
  <c r="P44" i="130"/>
  <c r="O44" i="130"/>
  <c r="N44" i="130"/>
  <c r="M44" i="130"/>
  <c r="L44" i="130"/>
  <c r="K44" i="130"/>
  <c r="J44" i="130"/>
  <c r="I44" i="130"/>
  <c r="H44" i="130"/>
  <c r="G44" i="130"/>
  <c r="F44" i="130"/>
  <c r="AK44" i="130" s="1"/>
  <c r="AL44" i="130" s="1"/>
  <c r="AL43" i="130"/>
  <c r="AK43" i="130"/>
  <c r="AK42" i="130"/>
  <c r="AK41" i="130"/>
  <c r="AL41" i="130" s="1"/>
  <c r="AK40" i="130"/>
  <c r="AL40" i="130" s="1"/>
  <c r="AK39" i="130"/>
  <c r="AL39" i="130" s="1"/>
  <c r="AL38" i="130"/>
  <c r="AK38" i="130"/>
  <c r="AL37" i="130"/>
  <c r="AK37" i="130"/>
  <c r="AC36" i="130"/>
  <c r="AB36" i="130"/>
  <c r="AA36" i="130"/>
  <c r="Z36" i="130"/>
  <c r="Q36" i="130"/>
  <c r="P36" i="130"/>
  <c r="O36" i="130"/>
  <c r="N36" i="130"/>
  <c r="AG35" i="130"/>
  <c r="AB35" i="130"/>
  <c r="AA35" i="130"/>
  <c r="Z35" i="130"/>
  <c r="Y35" i="130"/>
  <c r="X35" i="130"/>
  <c r="W35" i="130"/>
  <c r="V35" i="130"/>
  <c r="U35" i="130"/>
  <c r="P35" i="130"/>
  <c r="O35" i="130"/>
  <c r="N35" i="130"/>
  <c r="M35" i="130"/>
  <c r="L35" i="130"/>
  <c r="K35" i="130"/>
  <c r="J35" i="130"/>
  <c r="I35" i="130"/>
  <c r="C33" i="130"/>
  <c r="AJ26" i="130"/>
  <c r="AI26" i="130"/>
  <c r="AH26" i="130"/>
  <c r="AG26" i="130"/>
  <c r="AF26" i="130"/>
  <c r="AE26" i="130"/>
  <c r="AD26" i="130"/>
  <c r="AC26" i="130"/>
  <c r="AB26" i="130"/>
  <c r="AA26" i="130"/>
  <c r="Z26" i="130"/>
  <c r="Y26" i="130"/>
  <c r="X26" i="130"/>
  <c r="W26" i="130"/>
  <c r="V26" i="130"/>
  <c r="U26" i="130"/>
  <c r="T26" i="130"/>
  <c r="S26" i="130"/>
  <c r="R26" i="130"/>
  <c r="Q26" i="130"/>
  <c r="P26" i="130"/>
  <c r="O26" i="130"/>
  <c r="N26" i="130"/>
  <c r="M26" i="130"/>
  <c r="L26" i="130"/>
  <c r="K26" i="130"/>
  <c r="J26" i="130"/>
  <c r="I26" i="130"/>
  <c r="H26" i="130"/>
  <c r="G26" i="130"/>
  <c r="AK26" i="130" s="1"/>
  <c r="AL26" i="130" s="1"/>
  <c r="F26" i="130"/>
  <c r="AK25" i="130"/>
  <c r="AK24" i="130"/>
  <c r="AL24" i="130" s="1"/>
  <c r="AK23" i="130"/>
  <c r="AL23" i="130" s="1"/>
  <c r="AK22" i="130"/>
  <c r="AL22" i="130" s="1"/>
  <c r="AL21" i="130"/>
  <c r="AK21" i="130"/>
  <c r="AL20" i="130"/>
  <c r="AK20" i="130"/>
  <c r="AK19" i="130"/>
  <c r="AK18" i="130"/>
  <c r="AL18" i="130" s="1"/>
  <c r="AK17" i="130"/>
  <c r="AL17" i="130" s="1"/>
  <c r="AK16" i="130"/>
  <c r="AL16" i="130" s="1"/>
  <c r="AL15" i="130"/>
  <c r="AK15" i="130"/>
  <c r="I63" i="130" s="1"/>
  <c r="AL14" i="130"/>
  <c r="AK14" i="130"/>
  <c r="AK13" i="130"/>
  <c r="AK12" i="130"/>
  <c r="AL12" i="130" s="1"/>
  <c r="AG11" i="130"/>
  <c r="AG36" i="130" s="1"/>
  <c r="AF11" i="130"/>
  <c r="AF35" i="130" s="1"/>
  <c r="AE11" i="130"/>
  <c r="AE35" i="130" s="1"/>
  <c r="AD11" i="130"/>
  <c r="AD35" i="130" s="1"/>
  <c r="AC11" i="130"/>
  <c r="AC35" i="130" s="1"/>
  <c r="AB11" i="130"/>
  <c r="AA11" i="130"/>
  <c r="Z11" i="130"/>
  <c r="Y11" i="130"/>
  <c r="Y36" i="130" s="1"/>
  <c r="X11" i="130"/>
  <c r="X36" i="130" s="1"/>
  <c r="W11" i="130"/>
  <c r="W36" i="130" s="1"/>
  <c r="V11" i="130"/>
  <c r="V36" i="130" s="1"/>
  <c r="U11" i="130"/>
  <c r="U36" i="130" s="1"/>
  <c r="T11" i="130"/>
  <c r="T35" i="130" s="1"/>
  <c r="S11" i="130"/>
  <c r="S35" i="130" s="1"/>
  <c r="R11" i="130"/>
  <c r="R35" i="130" s="1"/>
  <c r="Q11" i="130"/>
  <c r="Q35" i="130" s="1"/>
  <c r="P11" i="130"/>
  <c r="O11" i="130"/>
  <c r="N11" i="130"/>
  <c r="M11" i="130"/>
  <c r="M36" i="130" s="1"/>
  <c r="L11" i="130"/>
  <c r="L36" i="130" s="1"/>
  <c r="K11" i="130"/>
  <c r="K36" i="130" s="1"/>
  <c r="J11" i="130"/>
  <c r="J36" i="130" s="1"/>
  <c r="I11" i="130"/>
  <c r="I36" i="130" s="1"/>
  <c r="H11" i="130"/>
  <c r="H35" i="130" s="1"/>
  <c r="G11" i="130"/>
  <c r="G35" i="130" s="1"/>
  <c r="F11" i="130"/>
  <c r="AJ11" i="130" s="1"/>
  <c r="AG10" i="130"/>
  <c r="AF10" i="130"/>
  <c r="AE10" i="130"/>
  <c r="AD10" i="130"/>
  <c r="AC10" i="130"/>
  <c r="AB10" i="130"/>
  <c r="AA10" i="130"/>
  <c r="Z10" i="130"/>
  <c r="Y10" i="130"/>
  <c r="X10" i="130"/>
  <c r="W10" i="130"/>
  <c r="V10" i="130"/>
  <c r="U10" i="130"/>
  <c r="T10" i="130"/>
  <c r="S10" i="130"/>
  <c r="R10" i="130"/>
  <c r="Q10" i="130"/>
  <c r="P10" i="130"/>
  <c r="O10" i="130"/>
  <c r="N10" i="130"/>
  <c r="M10" i="130"/>
  <c r="L10" i="130"/>
  <c r="K10" i="130"/>
  <c r="J10" i="130"/>
  <c r="I10" i="130"/>
  <c r="H10" i="130"/>
  <c r="G10" i="130"/>
  <c r="F10" i="130"/>
  <c r="AJ10" i="130" s="1"/>
  <c r="AL13" i="140" l="1"/>
  <c r="O67" i="140"/>
  <c r="AL42" i="140"/>
  <c r="C63" i="140"/>
  <c r="F40" i="140"/>
  <c r="E63" i="140"/>
  <c r="AH11" i="140"/>
  <c r="AH40" i="140" s="1"/>
  <c r="AI11" i="140"/>
  <c r="AI40" i="140" s="1"/>
  <c r="C67" i="140"/>
  <c r="AL13" i="139"/>
  <c r="O67" i="139"/>
  <c r="AK48" i="139"/>
  <c r="AL48" i="139" s="1"/>
  <c r="F40" i="139"/>
  <c r="E63" i="139"/>
  <c r="AH11" i="139"/>
  <c r="AH40" i="139" s="1"/>
  <c r="I63" i="139"/>
  <c r="AA67" i="139"/>
  <c r="AI11" i="139"/>
  <c r="AI40" i="139" s="1"/>
  <c r="O67" i="132"/>
  <c r="AL27" i="132"/>
  <c r="AL16" i="132"/>
  <c r="AL28" i="132"/>
  <c r="AL17" i="132"/>
  <c r="AH10" i="132"/>
  <c r="AH39" i="132" s="1"/>
  <c r="AI10" i="132"/>
  <c r="AI39" i="132" s="1"/>
  <c r="AL22" i="132"/>
  <c r="AL44" i="132"/>
  <c r="AL45" i="132"/>
  <c r="AL20" i="132"/>
  <c r="AL47" i="132"/>
  <c r="AL21" i="132"/>
  <c r="AL31" i="132"/>
  <c r="AK32" i="132"/>
  <c r="AL32" i="132" s="1"/>
  <c r="AL23" i="132"/>
  <c r="AK48" i="132"/>
  <c r="AL48" i="132" s="1"/>
  <c r="AL15" i="132"/>
  <c r="AL25" i="132"/>
  <c r="AL42" i="132"/>
  <c r="AL26" i="132"/>
  <c r="AL43" i="132"/>
  <c r="AA67" i="132"/>
  <c r="AJ10" i="132"/>
  <c r="AJ39" i="132" s="1"/>
  <c r="AL19" i="132"/>
  <c r="AL29" i="132"/>
  <c r="AL46" i="132"/>
  <c r="AI9" i="136"/>
  <c r="AJ9" i="136"/>
  <c r="O47" i="136"/>
  <c r="AI10" i="136"/>
  <c r="AJ10" i="136"/>
  <c r="AL16" i="136"/>
  <c r="AL22" i="136"/>
  <c r="O47" i="135"/>
  <c r="AL12" i="135"/>
  <c r="C43" i="135"/>
  <c r="AL13" i="135"/>
  <c r="AH10" i="135"/>
  <c r="AI10" i="135"/>
  <c r="AL11" i="135"/>
  <c r="AL17" i="135"/>
  <c r="AJ39" i="134"/>
  <c r="AJ38" i="134"/>
  <c r="E63" i="134"/>
  <c r="I63" i="134" s="1"/>
  <c r="C63" i="134"/>
  <c r="M39" i="134"/>
  <c r="Y39" i="134"/>
  <c r="J51" i="134"/>
  <c r="AL12" i="134"/>
  <c r="AL18" i="134"/>
  <c r="I38" i="134"/>
  <c r="U38" i="134"/>
  <c r="AG38" i="134"/>
  <c r="N39" i="134"/>
  <c r="Z39" i="134"/>
  <c r="AH10" i="134"/>
  <c r="J38" i="134"/>
  <c r="V38" i="134"/>
  <c r="AH38" i="134"/>
  <c r="P39" i="134"/>
  <c r="AL14" i="134"/>
  <c r="F39" i="134"/>
  <c r="AB39" i="134"/>
  <c r="AC39" i="134"/>
  <c r="G39" i="134"/>
  <c r="S39" i="134"/>
  <c r="AE39" i="134"/>
  <c r="I52" i="134"/>
  <c r="AL15" i="134"/>
  <c r="AL21" i="134"/>
  <c r="AL27" i="134"/>
  <c r="F51" i="134"/>
  <c r="R51" i="134"/>
  <c r="AD51" i="134"/>
  <c r="U67" i="134"/>
  <c r="G51" i="134"/>
  <c r="S51" i="134"/>
  <c r="AA67" i="134"/>
  <c r="AH39" i="133"/>
  <c r="AH38" i="133"/>
  <c r="R39" i="133"/>
  <c r="G39" i="133"/>
  <c r="I39" i="133"/>
  <c r="AG39" i="133"/>
  <c r="K39" i="133"/>
  <c r="AJ11" i="133"/>
  <c r="I51" i="133"/>
  <c r="U51" i="133"/>
  <c r="H38" i="133"/>
  <c r="T38" i="133"/>
  <c r="AF38" i="133"/>
  <c r="AL15" i="133"/>
  <c r="AL16" i="133"/>
  <c r="V39" i="133"/>
  <c r="G51" i="133"/>
  <c r="S51" i="133"/>
  <c r="AE51" i="133"/>
  <c r="S38" i="133"/>
  <c r="AL58" i="133"/>
  <c r="AL12" i="133"/>
  <c r="AL18" i="133"/>
  <c r="AL24" i="133"/>
  <c r="U38" i="133"/>
  <c r="AL40" i="133"/>
  <c r="AL46" i="133"/>
  <c r="AI11" i="133"/>
  <c r="F38" i="133"/>
  <c r="AD38" i="133"/>
  <c r="W39" i="133"/>
  <c r="H51" i="133"/>
  <c r="T51" i="133"/>
  <c r="AF51" i="133"/>
  <c r="AE38" i="133"/>
  <c r="J38" i="133"/>
  <c r="L39" i="133"/>
  <c r="AH10" i="133"/>
  <c r="AI10" i="133"/>
  <c r="F52" i="133"/>
  <c r="F39" i="133"/>
  <c r="I63" i="132"/>
  <c r="C63" i="132"/>
  <c r="E63" i="132"/>
  <c r="F40" i="132"/>
  <c r="AL13" i="132"/>
  <c r="AL41" i="132"/>
  <c r="AL14" i="132"/>
  <c r="AH11" i="132"/>
  <c r="AH40" i="132" s="1"/>
  <c r="U67" i="132"/>
  <c r="AI11" i="132"/>
  <c r="AI40" i="132" s="1"/>
  <c r="AL12" i="132"/>
  <c r="AL18" i="132"/>
  <c r="AL24" i="132"/>
  <c r="AL30" i="132"/>
  <c r="E59" i="130"/>
  <c r="I59" i="130" s="1"/>
  <c r="C59" i="130"/>
  <c r="AJ36" i="130"/>
  <c r="AJ35" i="130"/>
  <c r="AH11" i="130"/>
  <c r="R36" i="130"/>
  <c r="AD36" i="130"/>
  <c r="O63" i="130"/>
  <c r="AI11" i="130"/>
  <c r="G36" i="130"/>
  <c r="S36" i="130"/>
  <c r="AE36" i="130"/>
  <c r="H36" i="130"/>
  <c r="T36" i="130"/>
  <c r="AF36" i="130"/>
  <c r="AH10" i="130"/>
  <c r="F35" i="130"/>
  <c r="F36" i="130"/>
  <c r="AI10" i="130"/>
  <c r="AL13" i="130"/>
  <c r="AL19" i="130"/>
  <c r="AL25" i="130"/>
  <c r="AL42" i="130"/>
  <c r="E63" i="133" l="1"/>
  <c r="I63" i="133" s="1"/>
  <c r="C63" i="133"/>
  <c r="AI38" i="133"/>
  <c r="AI39" i="133"/>
  <c r="AJ38" i="133"/>
  <c r="AJ39" i="133"/>
  <c r="AH35" i="130"/>
  <c r="AH36" i="130"/>
  <c r="AI35" i="130"/>
  <c r="AI36" i="130"/>
  <c r="AK41" i="125"/>
  <c r="AK42" i="125"/>
  <c r="AK43" i="125"/>
  <c r="AK44" i="125"/>
  <c r="AK46" i="125"/>
  <c r="AK47" i="125"/>
  <c r="AK40" i="125"/>
  <c r="G48" i="125"/>
  <c r="H48" i="125"/>
  <c r="I48" i="125"/>
  <c r="J48" i="125"/>
  <c r="K48" i="125"/>
  <c r="L48" i="125"/>
  <c r="M48" i="125"/>
  <c r="N48" i="125"/>
  <c r="O48" i="125"/>
  <c r="P48" i="125"/>
  <c r="Q48" i="125"/>
  <c r="R48" i="125"/>
  <c r="S48" i="125"/>
  <c r="T48" i="125"/>
  <c r="U48" i="125"/>
  <c r="V48" i="125"/>
  <c r="W48" i="125"/>
  <c r="X48" i="125"/>
  <c r="Y48" i="125"/>
  <c r="Z48" i="125"/>
  <c r="AA48" i="125"/>
  <c r="AB48" i="125"/>
  <c r="AC48" i="125"/>
  <c r="AD48" i="125"/>
  <c r="AE48" i="125"/>
  <c r="AF48" i="125"/>
  <c r="AG48" i="125"/>
  <c r="AH48" i="125"/>
  <c r="AI48" i="125"/>
  <c r="AJ48" i="125"/>
  <c r="F48" i="125"/>
  <c r="F30" i="125"/>
  <c r="AK48" i="125" l="1"/>
  <c r="P50" i="125"/>
  <c r="C36" i="125" l="1"/>
  <c r="AJ52" i="125"/>
  <c r="AI52" i="125"/>
  <c r="AH52" i="125"/>
  <c r="AG52" i="125"/>
  <c r="AF52" i="125"/>
  <c r="AE52" i="125"/>
  <c r="AD52" i="125"/>
  <c r="AC52" i="125"/>
  <c r="AB52" i="125"/>
  <c r="AA52" i="125"/>
  <c r="Z52" i="125"/>
  <c r="Y52" i="125"/>
  <c r="X52" i="125"/>
  <c r="W52" i="125"/>
  <c r="V52" i="125"/>
  <c r="U52" i="125"/>
  <c r="T52" i="125"/>
  <c r="S52" i="125"/>
  <c r="R52" i="125"/>
  <c r="Q52" i="125"/>
  <c r="P52" i="125"/>
  <c r="O52" i="125"/>
  <c r="N52" i="125"/>
  <c r="M52" i="125"/>
  <c r="L52" i="125"/>
  <c r="AJ50" i="125"/>
  <c r="AI50" i="125"/>
  <c r="AH50" i="125"/>
  <c r="AG50" i="125"/>
  <c r="AF50" i="125"/>
  <c r="AE50" i="125"/>
  <c r="AD50" i="125"/>
  <c r="AC50" i="125"/>
  <c r="AB50" i="125"/>
  <c r="AA50" i="125"/>
  <c r="Z50" i="125"/>
  <c r="Y50" i="125"/>
  <c r="X50" i="125"/>
  <c r="W50" i="125"/>
  <c r="V50" i="125"/>
  <c r="U50" i="125"/>
  <c r="T50" i="125"/>
  <c r="S50" i="125"/>
  <c r="R50" i="125"/>
  <c r="Q50" i="125"/>
  <c r="O50" i="125"/>
  <c r="N50" i="125"/>
  <c r="M50" i="125"/>
  <c r="M51" i="125" s="1"/>
  <c r="L50" i="125"/>
  <c r="K50" i="125"/>
  <c r="J50" i="125"/>
  <c r="I50" i="125"/>
  <c r="H50" i="125"/>
  <c r="G50" i="125"/>
  <c r="F50" i="125"/>
  <c r="AH51" i="125" l="1"/>
  <c r="Q51" i="125"/>
  <c r="AC51" i="125"/>
  <c r="R51" i="125"/>
  <c r="Y51" i="125"/>
  <c r="U51" i="125"/>
  <c r="I51" i="125"/>
  <c r="AG51" i="125"/>
  <c r="G51" i="125"/>
  <c r="K51" i="125"/>
  <c r="O51" i="125"/>
  <c r="S51" i="125"/>
  <c r="W51" i="125"/>
  <c r="AA51" i="125"/>
  <c r="AE51" i="125"/>
  <c r="AI51" i="125"/>
  <c r="H51" i="125"/>
  <c r="L51" i="125"/>
  <c r="P51" i="125"/>
  <c r="T51" i="125"/>
  <c r="X51" i="125"/>
  <c r="AB51" i="125"/>
  <c r="AF51" i="125"/>
  <c r="AJ51" i="125"/>
  <c r="F51" i="125"/>
  <c r="J51" i="125"/>
  <c r="N51" i="125"/>
  <c r="V51" i="125"/>
  <c r="Z51" i="125"/>
  <c r="AD51" i="125"/>
  <c r="AL47" i="129" l="1"/>
  <c r="AG47" i="129"/>
  <c r="AA47" i="129"/>
  <c r="U47" i="129"/>
  <c r="AJ39" i="129"/>
  <c r="AJ38" i="129"/>
  <c r="AJ31" i="129"/>
  <c r="AI31" i="129"/>
  <c r="AH31" i="129"/>
  <c r="AG31" i="129"/>
  <c r="AF31" i="129"/>
  <c r="AE31" i="129"/>
  <c r="AD31" i="129"/>
  <c r="AC31" i="129"/>
  <c r="AB31" i="129"/>
  <c r="AA31" i="129"/>
  <c r="Z31" i="129"/>
  <c r="Y31" i="129"/>
  <c r="X31" i="129"/>
  <c r="W31" i="129"/>
  <c r="V31" i="129"/>
  <c r="U31" i="129"/>
  <c r="T31" i="129"/>
  <c r="S31" i="129"/>
  <c r="R31" i="129"/>
  <c r="Q31" i="129"/>
  <c r="P31" i="129"/>
  <c r="O31" i="129"/>
  <c r="N31" i="129"/>
  <c r="M31" i="129"/>
  <c r="L31" i="129"/>
  <c r="K31" i="129"/>
  <c r="J31" i="129"/>
  <c r="I31" i="129"/>
  <c r="H31" i="129"/>
  <c r="G31" i="129"/>
  <c r="F31" i="129"/>
  <c r="AK30" i="129"/>
  <c r="AK29" i="129"/>
  <c r="AK28" i="129"/>
  <c r="AK27" i="129"/>
  <c r="AK26" i="129"/>
  <c r="AK25" i="129"/>
  <c r="AK24" i="129"/>
  <c r="AK23" i="129"/>
  <c r="AK22" i="129"/>
  <c r="AK21" i="129"/>
  <c r="AK20" i="129"/>
  <c r="AK19" i="129"/>
  <c r="AK18" i="129"/>
  <c r="AK17" i="129"/>
  <c r="AK16" i="129"/>
  <c r="AK15" i="129"/>
  <c r="AK14" i="129"/>
  <c r="AK13" i="129"/>
  <c r="AK12" i="129"/>
  <c r="AK11" i="129"/>
  <c r="AG10" i="129"/>
  <c r="AF10" i="129"/>
  <c r="AE10" i="129"/>
  <c r="AD10" i="129"/>
  <c r="AC10" i="129"/>
  <c r="AB10" i="129"/>
  <c r="AA10" i="129"/>
  <c r="Z10" i="129"/>
  <c r="Y10" i="129"/>
  <c r="X10" i="129"/>
  <c r="W10" i="129"/>
  <c r="V10" i="129"/>
  <c r="U10" i="129"/>
  <c r="T10" i="129"/>
  <c r="S10" i="129"/>
  <c r="R10" i="129"/>
  <c r="Q10" i="129"/>
  <c r="P10" i="129"/>
  <c r="O10" i="129"/>
  <c r="N10" i="129"/>
  <c r="M10" i="129"/>
  <c r="L10" i="129"/>
  <c r="K10" i="129"/>
  <c r="J10" i="129"/>
  <c r="I10" i="129"/>
  <c r="H10" i="129"/>
  <c r="G10" i="129"/>
  <c r="F10" i="129"/>
  <c r="AH10" i="129" s="1"/>
  <c r="AG9" i="129"/>
  <c r="AF9" i="129"/>
  <c r="AE9" i="129"/>
  <c r="AD9" i="129"/>
  <c r="AC9" i="129"/>
  <c r="AB9" i="129"/>
  <c r="AA9" i="129"/>
  <c r="Z9" i="129"/>
  <c r="Y9" i="129"/>
  <c r="X9" i="129"/>
  <c r="W9" i="129"/>
  <c r="V9" i="129"/>
  <c r="U9" i="129"/>
  <c r="T9" i="129"/>
  <c r="S9" i="129"/>
  <c r="R9" i="129"/>
  <c r="Q9" i="129"/>
  <c r="P9" i="129"/>
  <c r="O9" i="129"/>
  <c r="N9" i="129"/>
  <c r="M9" i="129"/>
  <c r="L9" i="129"/>
  <c r="K9" i="129"/>
  <c r="J9" i="129"/>
  <c r="I9" i="129"/>
  <c r="H9" i="129"/>
  <c r="G9" i="129"/>
  <c r="F9" i="129"/>
  <c r="AJ59" i="125"/>
  <c r="AJ58" i="125"/>
  <c r="AJ30" i="125"/>
  <c r="AI30" i="125"/>
  <c r="AH30" i="125"/>
  <c r="AG30" i="125"/>
  <c r="AF30" i="125"/>
  <c r="AE30" i="125"/>
  <c r="AD30" i="125"/>
  <c r="AC30" i="125"/>
  <c r="AB30" i="125"/>
  <c r="AA30" i="125"/>
  <c r="Z30" i="125"/>
  <c r="Y30" i="125"/>
  <c r="X30" i="125"/>
  <c r="W30" i="125"/>
  <c r="V30" i="125"/>
  <c r="U30" i="125"/>
  <c r="T30" i="125"/>
  <c r="S30" i="125"/>
  <c r="R30" i="125"/>
  <c r="Q30" i="125"/>
  <c r="P30" i="125"/>
  <c r="O30" i="125"/>
  <c r="N30" i="125"/>
  <c r="M30" i="125"/>
  <c r="L30" i="125"/>
  <c r="K30" i="125"/>
  <c r="J30" i="125"/>
  <c r="I30" i="125"/>
  <c r="H30" i="125"/>
  <c r="G30" i="125"/>
  <c r="AK29" i="125"/>
  <c r="AK23" i="125"/>
  <c r="AK22" i="125"/>
  <c r="AK21" i="125"/>
  <c r="AK20" i="125"/>
  <c r="AK19" i="125"/>
  <c r="AK18" i="125"/>
  <c r="AK17" i="125"/>
  <c r="AK16" i="125"/>
  <c r="O67" i="125" s="1"/>
  <c r="AK15" i="125"/>
  <c r="AK14" i="125"/>
  <c r="AK13" i="125"/>
  <c r="E67" i="125" s="1"/>
  <c r="AK12" i="125"/>
  <c r="C67" i="125" s="1"/>
  <c r="AG11" i="125"/>
  <c r="AF11" i="125"/>
  <c r="AE11" i="125"/>
  <c r="AD11" i="125"/>
  <c r="AC11" i="125"/>
  <c r="AB11" i="125"/>
  <c r="AA11" i="125"/>
  <c r="Z11" i="125"/>
  <c r="Y11" i="125"/>
  <c r="X11" i="125"/>
  <c r="W11" i="125"/>
  <c r="V11" i="125"/>
  <c r="U11" i="125"/>
  <c r="T11" i="125"/>
  <c r="S11" i="125"/>
  <c r="R11" i="125"/>
  <c r="Q11" i="125"/>
  <c r="P11" i="125"/>
  <c r="O11" i="125"/>
  <c r="N11" i="125"/>
  <c r="M11" i="125"/>
  <c r="L11" i="125"/>
  <c r="K11" i="125"/>
  <c r="J11" i="125"/>
  <c r="I11" i="125"/>
  <c r="H11" i="125"/>
  <c r="G11" i="125"/>
  <c r="F11" i="125"/>
  <c r="AG10" i="125"/>
  <c r="AF10" i="125"/>
  <c r="AE10" i="125"/>
  <c r="AD10" i="125"/>
  <c r="AC10" i="125"/>
  <c r="AB10" i="125"/>
  <c r="AA10" i="125"/>
  <c r="Z10" i="125"/>
  <c r="Y10" i="125"/>
  <c r="X10" i="125"/>
  <c r="W10" i="125"/>
  <c r="V10" i="125"/>
  <c r="U10" i="125"/>
  <c r="T10" i="125"/>
  <c r="S10" i="125"/>
  <c r="R10" i="125"/>
  <c r="Q10" i="125"/>
  <c r="P10" i="125"/>
  <c r="O10" i="125"/>
  <c r="N10" i="125"/>
  <c r="M10" i="125"/>
  <c r="L10" i="125"/>
  <c r="K10" i="125"/>
  <c r="J10" i="125"/>
  <c r="I10" i="125"/>
  <c r="H10" i="125"/>
  <c r="G10" i="125"/>
  <c r="F10" i="125"/>
  <c r="AL45" i="125" l="1"/>
  <c r="AL26" i="125"/>
  <c r="AL28" i="125"/>
  <c r="AL24" i="125"/>
  <c r="AL25" i="125"/>
  <c r="AL27" i="125"/>
  <c r="U67" i="125"/>
  <c r="AA67" i="125"/>
  <c r="I67" i="125"/>
  <c r="AL38" i="129"/>
  <c r="E43" i="129" s="1"/>
  <c r="I47" i="129"/>
  <c r="E47" i="129"/>
  <c r="O47" i="129"/>
  <c r="AL41" i="125"/>
  <c r="AL42" i="125"/>
  <c r="AL43" i="125"/>
  <c r="AL44" i="125"/>
  <c r="AL46" i="125"/>
  <c r="AL47" i="125"/>
  <c r="AL40" i="125"/>
  <c r="AL48" i="125"/>
  <c r="C47" i="129"/>
  <c r="H38" i="125"/>
  <c r="H39" i="125"/>
  <c r="L38" i="125"/>
  <c r="L39" i="125"/>
  <c r="P38" i="125"/>
  <c r="P39" i="125"/>
  <c r="T38" i="125"/>
  <c r="T39" i="125"/>
  <c r="X38" i="125"/>
  <c r="X39" i="125"/>
  <c r="AB38" i="125"/>
  <c r="AB39" i="125"/>
  <c r="AF38" i="125"/>
  <c r="AF39" i="125"/>
  <c r="I38" i="125"/>
  <c r="I39" i="125"/>
  <c r="M38" i="125"/>
  <c r="M39" i="125"/>
  <c r="Q38" i="125"/>
  <c r="Q39" i="125"/>
  <c r="U38" i="125"/>
  <c r="U39" i="125"/>
  <c r="Y38" i="125"/>
  <c r="Y39" i="125"/>
  <c r="AC38" i="125"/>
  <c r="AC39" i="125"/>
  <c r="AG38" i="125"/>
  <c r="AG39" i="125"/>
  <c r="G38" i="125"/>
  <c r="G39" i="125"/>
  <c r="K38" i="125"/>
  <c r="K39" i="125"/>
  <c r="O38" i="125"/>
  <c r="O39" i="125"/>
  <c r="S38" i="125"/>
  <c r="S39" i="125"/>
  <c r="W38" i="125"/>
  <c r="W39" i="125"/>
  <c r="AA38" i="125"/>
  <c r="AA39" i="125"/>
  <c r="AE38" i="125"/>
  <c r="AE39" i="125"/>
  <c r="F38" i="125"/>
  <c r="F39" i="125"/>
  <c r="J38" i="125"/>
  <c r="J39" i="125"/>
  <c r="N38" i="125"/>
  <c r="N39" i="125"/>
  <c r="R38" i="125"/>
  <c r="R39" i="125"/>
  <c r="V38" i="125"/>
  <c r="V39" i="125"/>
  <c r="Z38" i="125"/>
  <c r="Z39" i="125"/>
  <c r="AD38" i="125"/>
  <c r="AD39" i="125"/>
  <c r="AJ10" i="125"/>
  <c r="AG67" i="125"/>
  <c r="I52" i="125"/>
  <c r="J52" i="125"/>
  <c r="H52" i="125"/>
  <c r="F52" i="125"/>
  <c r="K52" i="125"/>
  <c r="G52" i="125"/>
  <c r="AI10" i="129"/>
  <c r="AJ10" i="129"/>
  <c r="AK31" i="129"/>
  <c r="AL31" i="129" s="1"/>
  <c r="AK30" i="125"/>
  <c r="AL30" i="125" s="1"/>
  <c r="AL15" i="125"/>
  <c r="AL12" i="125"/>
  <c r="AL23" i="125"/>
  <c r="AL20" i="125"/>
  <c r="AL58" i="125"/>
  <c r="E63" i="125" s="1"/>
  <c r="AL13" i="125"/>
  <c r="AL18" i="125"/>
  <c r="AL21" i="125"/>
  <c r="AL16" i="125"/>
  <c r="AL19" i="125"/>
  <c r="AL14" i="125"/>
  <c r="AL17" i="125"/>
  <c r="AL22" i="125"/>
  <c r="AL29" i="125"/>
  <c r="AJ9" i="129"/>
  <c r="AI9" i="129"/>
  <c r="AH9" i="129"/>
  <c r="AL12" i="129"/>
  <c r="AL16" i="129"/>
  <c r="AL20" i="129"/>
  <c r="AL24" i="129"/>
  <c r="AL28" i="129"/>
  <c r="AL13" i="129"/>
  <c r="AL17" i="129"/>
  <c r="AL21" i="129"/>
  <c r="AL25" i="129"/>
  <c r="AL29" i="129"/>
  <c r="AJ11" i="125"/>
  <c r="AI11" i="125"/>
  <c r="AH11" i="125"/>
  <c r="AL14" i="129"/>
  <c r="AL18" i="129"/>
  <c r="AL22" i="129"/>
  <c r="AL26" i="129"/>
  <c r="AL30" i="129"/>
  <c r="AL11" i="129"/>
  <c r="AL15" i="129"/>
  <c r="AL19" i="129"/>
  <c r="AL23" i="129"/>
  <c r="AL27" i="129"/>
  <c r="AL67" i="125"/>
  <c r="AH10" i="125"/>
  <c r="AI10" i="125"/>
  <c r="C43" i="129" l="1"/>
  <c r="AH38" i="125"/>
  <c r="AH39" i="125"/>
  <c r="AJ38" i="125"/>
  <c r="AJ39" i="125"/>
  <c r="AI38" i="125"/>
  <c r="AI39" i="125"/>
  <c r="C63" i="125"/>
  <c r="I63" i="125"/>
</calcChain>
</file>

<file path=xl/sharedStrings.xml><?xml version="1.0" encoding="utf-8"?>
<sst xmlns="http://schemas.openxmlformats.org/spreadsheetml/2006/main" count="1516" uniqueCount="308">
  <si>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</si>
  <si>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</si>
  <si>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</si>
  <si>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</si>
  <si>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</si>
  <si>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</si>
  <si>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</si>
  <si>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</si>
  <si>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</si>
  <si>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</si>
  <si>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</si>
  <si>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</si>
  <si>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</si>
  <si>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</si>
  <si>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</si>
  <si>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</si>
  <si>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</si>
  <si>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</si>
  <si>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</si>
  <si>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</si>
  <si>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</si>
  <si>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</si>
  <si>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</si>
  <si>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</si>
  <si>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</si>
  <si>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</si>
  <si>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</si>
  <si>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</si>
  <si>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</si>
  <si>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</si>
  <si>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</si>
  <si>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</si>
  <si>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</si>
  <si>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</si>
  <si>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</si>
  <si>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</si>
  <si>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</si>
  <si>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</si>
  <si>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</si>
  <si>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</si>
  <si>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</si>
  <si>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</si>
  <si>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</si>
  <si>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</si>
  <si>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</si>
  <si>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</si>
  <si>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</si>
  <si>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</si>
  <si>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</si>
  <si>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</si>
  <si>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</si>
  <si>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</si>
  <si>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</si>
  <si>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</si>
  <si>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</si>
  <si>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</si>
  <si>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</si>
  <si>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</si>
  <si>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</si>
  <si>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</si>
  <si>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</si>
  <si>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</si>
  <si>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</si>
  <si>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</si>
  <si>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</si>
  <si>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</si>
  <si>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</si>
  <si>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</si>
  <si>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</si>
  <si>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</si>
  <si>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</si>
  <si>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</si>
  <si>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</si>
  <si>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</si>
  <si>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</si>
  <si>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</si>
  <si>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</si>
  <si>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</si>
  <si>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</si>
  <si>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</si>
  <si>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</si>
  <si>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</si>
  <si>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</si>
  <si>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</si>
  <si>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</si>
  <si>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</si>
  <si>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</si>
  <si>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</si>
  <si>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</si>
  <si>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</si>
  <si>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</si>
  <si>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</si>
  <si>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</si>
  <si>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</si>
  <si>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</si>
  <si>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</si>
  <si>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</si>
  <si>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</si>
  <si>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</si>
  <si>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</si>
  <si>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</si>
  <si>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</si>
  <si>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</si>
  <si>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</si>
  <si>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</si>
  <si>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</si>
  <si>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</si>
  <si>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</si>
  <si>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</si>
  <si>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</si>
  <si>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</si>
  <si>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</si>
  <si>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</si>
  <si>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</si>
  <si>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</si>
  <si>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</si>
  <si>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</si>
  <si>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</si>
  <si>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</si>
  <si>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</si>
  <si>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</si>
  <si>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</si>
  <si>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</si>
  <si>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</si>
  <si>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</si>
  <si>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</si>
  <si>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</si>
  <si>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</si>
  <si>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</si>
  <si>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</si>
  <si>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</si>
  <si>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</si>
  <si>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</si>
  <si>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</si>
  <si>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</si>
  <si>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</si>
  <si>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</si>
  <si>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</si>
  <si>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</si>
  <si>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</si>
  <si>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</si>
  <si>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</si>
  <si>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</si>
  <si>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</si>
  <si>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</si>
  <si>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</si>
  <si>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</si>
  <si>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</si>
  <si>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</si>
  <si>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</si>
  <si>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</si>
  <si>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</si>
  <si>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</si>
  <si>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</si>
  <si>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</si>
  <si>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</si>
  <si>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</si>
  <si>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</si>
  <si>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</si>
  <si>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</si>
  <si>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</si>
  <si>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</si>
  <si>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</si>
  <si>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</si>
  <si>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</si>
  <si>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</si>
  <si>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</si>
  <si>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</si>
  <si>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</si>
  <si>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</si>
  <si>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</si>
  <si>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</si>
  <si>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</si>
  <si>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</si>
  <si>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</si>
  <si>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</si>
  <si>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</si>
  <si>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</si>
  <si>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</si>
  <si>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</si>
  <si>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</si>
  <si>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</si>
  <si>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</si>
  <si>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</si>
  <si>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</si>
  <si>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</si>
  <si>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</si>
  <si>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</si>
  <si>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</si>
  <si>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</si>
  <si>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</si>
  <si>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</si>
  <si>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</si>
  <si>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</si>
  <si>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</si>
  <si>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</si>
  <si>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</si>
  <si>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</si>
  <si>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</si>
  <si>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</si>
  <si>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</si>
  <si>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</si>
  <si>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平均利用者数</t>
    <rPh sb="0" eb="2">
      <t>ヘイキン</t>
    </rPh>
    <rPh sb="2" eb="6">
      <t>リヨウシャスウ</t>
    </rPh>
    <phoneticPr fontId="8"/>
  </si>
  <si>
    <t>必要な配置数</t>
    <rPh sb="0" eb="2">
      <t>ヒツヨウ</t>
    </rPh>
    <rPh sb="3" eb="6">
      <t>ハイチスウ</t>
    </rPh>
    <phoneticPr fontId="4"/>
  </si>
  <si>
    <t>＜実人数集計＞</t>
    <rPh sb="1" eb="2">
      <t>ジツ</t>
    </rPh>
    <rPh sb="2" eb="4">
      <t>ニンズウ</t>
    </rPh>
    <rPh sb="4" eb="6">
      <t>シュウケイ</t>
    </rPh>
    <phoneticPr fontId="8"/>
  </si>
  <si>
    <t>利用者延べ数</t>
    <rPh sb="3" eb="4">
      <t>ノ</t>
    </rPh>
    <phoneticPr fontId="8"/>
  </si>
  <si>
    <t>　(2) 「予定」・「実績」のいずれかを選択してください。</t>
    <rPh sb="6" eb="8">
      <t>ヨテイ</t>
    </rPh>
    <rPh sb="11" eb="13">
      <t>ジッセキ</t>
    </rPh>
    <rPh sb="20" eb="22">
      <t>センタク</t>
    </rPh>
    <phoneticPr fontId="1"/>
  </si>
  <si>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</si>
  <si>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</si>
  <si>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</si>
  <si>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</si>
  <si>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</si>
  <si>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</si>
  <si>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</si>
  <si>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</si>
  <si>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</si>
  <si>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</si>
  <si>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</si>
  <si>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</si>
  <si>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</si>
  <si>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</si>
  <si>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</si>
  <si>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</si>
  <si>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</si>
  <si>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</si>
  <si>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</si>
  <si>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</si>
  <si>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</si>
  <si>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</si>
  <si>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</si>
  <si>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</si>
  <si>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8"/>
  </si>
  <si>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</si>
  <si>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</si>
  <si>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その他職員</t>
    <rPh sb="2" eb="3">
      <t>タ</t>
    </rPh>
    <rPh sb="3" eb="5">
      <t>ショクイン</t>
    </rPh>
    <phoneticPr fontId="3"/>
  </si>
  <si>
    <t xml:space="preserve"> 　　 保有資格を全て記入するのではなく、人員基準・加配加算上、求められる資格等を入力してください。</t>
    <phoneticPr fontId="1"/>
  </si>
  <si>
    <t>児童発達支援・放課後等デイサービス・主として重症心身障害児を対象とする場合</t>
    <phoneticPr fontId="3"/>
  </si>
  <si>
    <t>その他職員</t>
    <rPh sb="2" eb="3">
      <t>タ</t>
    </rPh>
    <rPh sb="3" eb="5">
      <t>ショクイン</t>
    </rPh>
    <phoneticPr fontId="3"/>
  </si>
  <si>
    <t>生活支援員（訪問）</t>
    <rPh sb="0" eb="2">
      <t>セイカツ</t>
    </rPh>
    <rPh sb="2" eb="4">
      <t>シエン</t>
    </rPh>
    <rPh sb="4" eb="5">
      <t>イン</t>
    </rPh>
    <rPh sb="6" eb="8">
      <t>ホウモン</t>
    </rPh>
    <phoneticPr fontId="3"/>
  </si>
  <si>
    <t>賃金向上達成指導員</t>
    <rPh sb="0" eb="2">
      <t>チンギン</t>
    </rPh>
    <rPh sb="2" eb="4">
      <t>コウジョウ</t>
    </rPh>
    <rPh sb="4" eb="6">
      <t>タッセイ</t>
    </rPh>
    <rPh sb="6" eb="9">
      <t>シドウイン</t>
    </rPh>
    <phoneticPr fontId="3"/>
  </si>
  <si>
    <t>目標工賃達成指導員</t>
    <rPh sb="0" eb="2">
      <t>モクヒョウ</t>
    </rPh>
    <rPh sb="2" eb="4">
      <t>コウチン</t>
    </rPh>
    <rPh sb="4" eb="6">
      <t>タッセイ</t>
    </rPh>
    <rPh sb="6" eb="9">
      <t>シドウイン</t>
    </rPh>
    <phoneticPr fontId="3"/>
  </si>
  <si>
    <t>歴月</t>
  </si>
  <si>
    <t>：</t>
  </si>
  <si>
    <t>人員配置区分</t>
    <rPh sb="2" eb="4">
      <t>ハイチ</t>
    </rPh>
    <phoneticPr fontId="3"/>
  </si>
  <si>
    <t>その他職員</t>
    <rPh sb="2" eb="3">
      <t>タ</t>
    </rPh>
    <rPh sb="3" eb="5">
      <t>ショクイン</t>
    </rPh>
    <phoneticPr fontId="3"/>
  </si>
  <si>
    <t>＜前年度の平均値＞※新規申請の場合は推定数を記載(平均利用者数の欄に「定員数×0.9」の数字を直接入力)してください。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</si>
  <si>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実績</t>
  </si>
  <si>
    <t>施設外就労先</t>
    <rPh sb="0" eb="3">
      <t>シセツガイ</t>
    </rPh>
    <rPh sb="3" eb="5">
      <t>シュウロウ</t>
    </rPh>
    <rPh sb="5" eb="6">
      <t>サキ</t>
    </rPh>
    <phoneticPr fontId="27"/>
  </si>
  <si>
    <t>人員配置区分</t>
    <rPh sb="0" eb="2">
      <t>ジンイン</t>
    </rPh>
    <rPh sb="2" eb="4">
      <t>ハイチ</t>
    </rPh>
    <rPh sb="4" eb="6">
      <t>クブン</t>
    </rPh>
    <phoneticPr fontId="27"/>
  </si>
  <si>
    <t>：　　1</t>
    <phoneticPr fontId="27"/>
  </si>
  <si>
    <t>定員</t>
    <rPh sb="0" eb="2">
      <t>テイイン</t>
    </rPh>
    <phoneticPr fontId="27"/>
  </si>
  <si>
    <t>名</t>
    <rPh sb="0" eb="1">
      <t>メイ</t>
    </rPh>
    <phoneticPr fontId="27"/>
  </si>
  <si>
    <t>施設外就労実施時間</t>
    <rPh sb="0" eb="3">
      <t>シセツガイ</t>
    </rPh>
    <rPh sb="3" eb="5">
      <t>シュウロウ</t>
    </rPh>
    <rPh sb="5" eb="7">
      <t>ジッシ</t>
    </rPh>
    <rPh sb="7" eb="9">
      <t>ジカン</t>
    </rPh>
    <phoneticPr fontId="27"/>
  </si>
  <si>
    <t>時間</t>
    <rPh sb="0" eb="2">
      <t>ジカン</t>
    </rPh>
    <phoneticPr fontId="27"/>
  </si>
  <si>
    <t>育休・病休</t>
    <rPh sb="0" eb="2">
      <t>イクキュウ</t>
    </rPh>
    <rPh sb="3" eb="5">
      <t>ビョウキュウ</t>
    </rPh>
    <phoneticPr fontId="27"/>
  </si>
  <si>
    <t>職種</t>
    <rPh sb="0" eb="2">
      <t>ショクシュ</t>
    </rPh>
    <phoneticPr fontId="27"/>
  </si>
  <si>
    <t>勤務形態</t>
    <rPh sb="0" eb="2">
      <t>キンム</t>
    </rPh>
    <rPh sb="2" eb="4">
      <t>ケイタイ</t>
    </rPh>
    <phoneticPr fontId="27"/>
  </si>
  <si>
    <t>資格</t>
    <rPh sb="0" eb="2">
      <t>シカク</t>
    </rPh>
    <phoneticPr fontId="27"/>
  </si>
  <si>
    <t>氏名</t>
    <rPh sb="0" eb="2">
      <t>シメイ</t>
    </rPh>
    <phoneticPr fontId="27"/>
  </si>
  <si>
    <t>第１週</t>
    <rPh sb="0" eb="1">
      <t>ダイ</t>
    </rPh>
    <rPh sb="2" eb="3">
      <t>シュウ</t>
    </rPh>
    <phoneticPr fontId="27"/>
  </si>
  <si>
    <t>第２週</t>
    <rPh sb="0" eb="1">
      <t>ダイ</t>
    </rPh>
    <rPh sb="2" eb="3">
      <t>シュウ</t>
    </rPh>
    <phoneticPr fontId="27"/>
  </si>
  <si>
    <t>第３週</t>
    <rPh sb="0" eb="1">
      <t>ダイ</t>
    </rPh>
    <rPh sb="2" eb="3">
      <t>シュウ</t>
    </rPh>
    <phoneticPr fontId="27"/>
  </si>
  <si>
    <t>第４週</t>
    <rPh sb="0" eb="1">
      <t>ダイ</t>
    </rPh>
    <rPh sb="2" eb="3">
      <t>シュウ</t>
    </rPh>
    <phoneticPr fontId="27"/>
  </si>
  <si>
    <t>第５週</t>
    <rPh sb="0" eb="1">
      <t>ダイ</t>
    </rPh>
    <rPh sb="2" eb="3">
      <t>シュウ</t>
    </rPh>
    <phoneticPr fontId="27"/>
  </si>
  <si>
    <t>生活支援員</t>
  </si>
  <si>
    <t>職業指導員</t>
  </si>
  <si>
    <t>施設外利用者数（日ごと総数）</t>
    <rPh sb="0" eb="3">
      <t>シセツガイ</t>
    </rPh>
    <rPh sb="3" eb="6">
      <t>リヨウシャ</t>
    </rPh>
    <rPh sb="6" eb="7">
      <t>スウ</t>
    </rPh>
    <rPh sb="8" eb="9">
      <t>ヒ</t>
    </rPh>
    <rPh sb="11" eb="13">
      <t>ソウスウ</t>
    </rPh>
    <phoneticPr fontId="27"/>
  </si>
  <si>
    <t>施設外就労職員人員基準判定</t>
    <rPh sb="0" eb="3">
      <t>シセツガイ</t>
    </rPh>
    <rPh sb="3" eb="5">
      <t>シュウロウ</t>
    </rPh>
    <rPh sb="5" eb="7">
      <t>ショクイン</t>
    </rPh>
    <rPh sb="7" eb="9">
      <t>ジンイン</t>
    </rPh>
    <rPh sb="9" eb="11">
      <t>キジュン</t>
    </rPh>
    <rPh sb="11" eb="13">
      <t>ハンテイ</t>
    </rPh>
    <phoneticPr fontId="27"/>
  </si>
  <si>
    <t>事業所内配置人員基準</t>
    <rPh sb="0" eb="3">
      <t>ジギョウショ</t>
    </rPh>
    <rPh sb="3" eb="4">
      <t>ナイ</t>
    </rPh>
    <rPh sb="4" eb="6">
      <t>ハイチ</t>
    </rPh>
    <rPh sb="6" eb="8">
      <t>ジンイン</t>
    </rPh>
    <rPh sb="8" eb="10">
      <t>キジュン</t>
    </rPh>
    <phoneticPr fontId="27"/>
  </si>
  <si>
    <t>施設外就労先派遣職員数</t>
    <rPh sb="0" eb="3">
      <t>シセツガイ</t>
    </rPh>
    <rPh sb="3" eb="5">
      <t>シュウロウ</t>
    </rPh>
    <rPh sb="5" eb="6">
      <t>サキ</t>
    </rPh>
    <rPh sb="6" eb="8">
      <t>ハケン</t>
    </rPh>
    <rPh sb="8" eb="10">
      <t>ショクイン</t>
    </rPh>
    <rPh sb="10" eb="11">
      <t>スウ</t>
    </rPh>
    <phoneticPr fontId="27"/>
  </si>
  <si>
    <t>（別紙２）従業者の勤務の体制及び勤務形態一覧表【運営指導用】</t>
    <rPh sb="1" eb="3">
      <t>ベッシ</t>
    </rPh>
    <rPh sb="5" eb="8">
      <t>ジュウギョウシャ</t>
    </rPh>
    <rPh sb="9" eb="11">
      <t>キンム</t>
    </rPh>
    <rPh sb="12" eb="14">
      <t>タイセイ</t>
    </rPh>
    <rPh sb="14" eb="15">
      <t>オヨ</t>
    </rPh>
    <rPh sb="16" eb="18">
      <t>キンム</t>
    </rPh>
    <rPh sb="18" eb="20">
      <t>ケイタイ</t>
    </rPh>
    <rPh sb="20" eb="23">
      <t>イチランヒョウ</t>
    </rPh>
    <rPh sb="24" eb="26">
      <t>ウンエイ</t>
    </rPh>
    <rPh sb="26" eb="28">
      <t>シドウ</t>
    </rPh>
    <rPh sb="28" eb="29">
      <t>ヨウ</t>
    </rPh>
    <phoneticPr fontId="8"/>
  </si>
  <si>
    <t>（別紙２）従業者の勤務の体制及び勤務形態一覧表【運営指導用】</t>
    <rPh sb="1" eb="3">
      <t>ベッシ</t>
    </rPh>
    <rPh sb="5" eb="8">
      <t>ジュウギョウシャ</t>
    </rPh>
    <rPh sb="9" eb="11">
      <t>キンム</t>
    </rPh>
    <rPh sb="12" eb="14">
      <t>タイセイ</t>
    </rPh>
    <rPh sb="14" eb="15">
      <t>オヨ</t>
    </rPh>
    <rPh sb="16" eb="18">
      <t>キンム</t>
    </rPh>
    <rPh sb="18" eb="20">
      <t>ケイタイ</t>
    </rPh>
    <rPh sb="20" eb="23">
      <t>イチランヒョウ</t>
    </rPh>
    <rPh sb="24" eb="26">
      <t>ウンエイ</t>
    </rPh>
    <rPh sb="26" eb="29">
      <t>シドウヨウ</t>
    </rPh>
    <phoneticPr fontId="8"/>
  </si>
  <si>
    <t>休</t>
    <rPh sb="0" eb="1">
      <t>ヤス</t>
    </rPh>
    <phoneticPr fontId="27"/>
  </si>
  <si>
    <t>仙台　五郎</t>
    <rPh sb="0" eb="2">
      <t>センダイ</t>
    </rPh>
    <rPh sb="3" eb="5">
      <t>ゴロウ</t>
    </rPh>
    <phoneticPr fontId="27"/>
  </si>
  <si>
    <t>青葉　花子</t>
    <rPh sb="0" eb="2">
      <t>アオバ</t>
    </rPh>
    <rPh sb="3" eb="5">
      <t>ハナコ</t>
    </rPh>
    <phoneticPr fontId="27"/>
  </si>
  <si>
    <t>宮城野　翔</t>
    <rPh sb="0" eb="3">
      <t>ミヤギノ</t>
    </rPh>
    <rPh sb="4" eb="5">
      <t>ショウ</t>
    </rPh>
    <phoneticPr fontId="27"/>
  </si>
  <si>
    <t>若林　芳美</t>
    <rPh sb="0" eb="2">
      <t>ワカバヤシ</t>
    </rPh>
    <rPh sb="3" eb="5">
      <t>ヨシミ</t>
    </rPh>
    <phoneticPr fontId="27"/>
  </si>
  <si>
    <t>泉　湧一</t>
    <rPh sb="0" eb="1">
      <t>イズミ</t>
    </rPh>
    <rPh sb="2" eb="3">
      <t>ワ</t>
    </rPh>
    <rPh sb="3" eb="4">
      <t>イチ</t>
    </rPh>
    <phoneticPr fontId="27"/>
  </si>
  <si>
    <t>太白　一輝</t>
    <rPh sb="0" eb="2">
      <t>タイハク</t>
    </rPh>
    <rPh sb="3" eb="5">
      <t>カズテル</t>
    </rPh>
    <phoneticPr fontId="27"/>
  </si>
  <si>
    <t>太白　一輝</t>
    <rPh sb="0" eb="2">
      <t>タイハク</t>
    </rPh>
    <rPh sb="3" eb="5">
      <t>カズキ</t>
    </rPh>
    <phoneticPr fontId="27"/>
  </si>
  <si>
    <t>育休・病休</t>
    <rPh sb="0" eb="2">
      <t>イクキュウ</t>
    </rPh>
    <rPh sb="3" eb="5">
      <t>ビョウキュウ</t>
    </rPh>
    <phoneticPr fontId="27"/>
  </si>
  <si>
    <t>育</t>
    <rPh sb="0" eb="1">
      <t>イク</t>
    </rPh>
    <phoneticPr fontId="3"/>
  </si>
  <si>
    <t>病</t>
    <rPh sb="0" eb="1">
      <t>ビョウ</t>
    </rPh>
    <phoneticPr fontId="3"/>
  </si>
  <si>
    <t>介</t>
    <rPh sb="0" eb="1">
      <t>カイ</t>
    </rPh>
    <phoneticPr fontId="3"/>
  </si>
  <si>
    <t>合計</t>
    <rPh sb="0" eb="2">
      <t>ゴウケイ</t>
    </rPh>
    <phoneticPr fontId="27"/>
  </si>
  <si>
    <t>〇〇事業所</t>
    <rPh sb="2" eb="5">
      <t>ジギョウショ</t>
    </rPh>
    <phoneticPr fontId="27"/>
  </si>
  <si>
    <t>管理者</t>
  </si>
  <si>
    <t>サービス管理責任者</t>
  </si>
  <si>
    <t>その他職員</t>
  </si>
  <si>
    <t>-</t>
  </si>
  <si>
    <t>賃金向上達成指導員</t>
  </si>
  <si>
    <t>目標工賃達成指導員</t>
  </si>
  <si>
    <t>就労定着支援員</t>
  </si>
  <si>
    <t>サービス種別</t>
    <rPh sb="4" eb="6">
      <t>シュベツ</t>
    </rPh>
    <phoneticPr fontId="27"/>
  </si>
  <si>
    <t>就労継続支援B型</t>
  </si>
  <si>
    <t>▼プルダウンで選択</t>
    <phoneticPr fontId="27"/>
  </si>
  <si>
    <t>別紙2【事業所内】（※施設外就労をしていない事業所は【事業所内】にのみ記入）</t>
    <rPh sb="0" eb="2">
      <t>ベッシ</t>
    </rPh>
    <rPh sb="4" eb="7">
      <t>ジギョウショ</t>
    </rPh>
    <rPh sb="7" eb="8">
      <t>ナイ</t>
    </rPh>
    <rPh sb="11" eb="14">
      <t>シセツガイ</t>
    </rPh>
    <rPh sb="14" eb="16">
      <t>シュウロウ</t>
    </rPh>
    <rPh sb="22" eb="25">
      <t>ジギョウショ</t>
    </rPh>
    <rPh sb="27" eb="30">
      <t>ジギョウショ</t>
    </rPh>
    <rPh sb="30" eb="31">
      <t>ナイ</t>
    </rPh>
    <rPh sb="35" eb="37">
      <t>キニュウ</t>
    </rPh>
    <phoneticPr fontId="27"/>
  </si>
  <si>
    <t>別紙2【施設外就労】</t>
    <rPh sb="0" eb="2">
      <t>ベッシ</t>
    </rPh>
    <rPh sb="4" eb="7">
      <t>シセツガイ</t>
    </rPh>
    <rPh sb="7" eb="9">
      <t>シュウロウ</t>
    </rPh>
    <phoneticPr fontId="27"/>
  </si>
  <si>
    <t>就労支援員（移行）</t>
    <rPh sb="0" eb="2">
      <t>シュウロウ</t>
    </rPh>
    <rPh sb="2" eb="4">
      <t>シエン</t>
    </rPh>
    <rPh sb="4" eb="5">
      <t>イン</t>
    </rPh>
    <rPh sb="6" eb="8">
      <t>イコウ</t>
    </rPh>
    <phoneticPr fontId="27"/>
  </si>
  <si>
    <t>施設外就労実施ユニット数</t>
    <rPh sb="0" eb="3">
      <t>シセツガイ</t>
    </rPh>
    <rPh sb="3" eb="5">
      <t>シュウロウ</t>
    </rPh>
    <rPh sb="5" eb="7">
      <t>ジッシ</t>
    </rPh>
    <rPh sb="11" eb="12">
      <t>スウ</t>
    </rPh>
    <phoneticPr fontId="27"/>
  </si>
  <si>
    <t>【実施月分】</t>
    <rPh sb="1" eb="3">
      <t>ジッシ</t>
    </rPh>
    <rPh sb="3" eb="4">
      <t>ツキ</t>
    </rPh>
    <rPh sb="4" eb="5">
      <t>ブン</t>
    </rPh>
    <phoneticPr fontId="27"/>
  </si>
  <si>
    <t>【２か月前分】</t>
    <rPh sb="3" eb="4">
      <t>ゲツ</t>
    </rPh>
    <rPh sb="4" eb="5">
      <t>マエ</t>
    </rPh>
    <rPh sb="5" eb="6">
      <t>ブン</t>
    </rPh>
    <phoneticPr fontId="27"/>
  </si>
  <si>
    <t>【１か月前分】</t>
    <rPh sb="3" eb="4">
      <t>ゲツ</t>
    </rPh>
    <rPh sb="4" eb="5">
      <t>マエ</t>
    </rPh>
    <rPh sb="5" eb="6">
      <t>ブン</t>
    </rPh>
    <phoneticPr fontId="27"/>
  </si>
  <si>
    <t>育休・病休</t>
  </si>
  <si>
    <t>育休・病休</t>
    <phoneticPr fontId="27"/>
  </si>
  <si>
    <t>サービス提供時間</t>
    <rPh sb="4" eb="6">
      <t>テイキョウ</t>
    </rPh>
    <rPh sb="6" eb="8">
      <t>ジカン</t>
    </rPh>
    <phoneticPr fontId="27"/>
  </si>
  <si>
    <t>施設外利用者数（日ごと総数）</t>
    <phoneticPr fontId="27"/>
  </si>
  <si>
    <t>育休・病休</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</si>
</sst>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_ "/>
    <numFmt numFmtId="177" formatCode="[$-409]d;@"/>
    <numFmt numFmtId="178" formatCode="aaa"/>
    <numFmt numFmtId="179" formatCode="[$-409]d&quot;月&quot;"/>
    <numFmt numFmtId="180" formatCode="0.00_ "/>
    <numFmt numFmtId="181" formatCode="0_ "/>
  </numFmts>
  <fonts count="33">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name val="游ゴシック"/>
      <family val="3"/>
      <charset val="128"/>
      <scheme val="minor"/>
    </font>
    <font>
      <sz val="8"/>
      <color theme="1"/>
      <name val="ＭＳ ゴシック"/>
      <family val="3"/>
      <charset val="128"/>
    </font>
    <font>
      <b/>
      <sz val="14"/>
      <color theme="1"/>
      <name val="ＭＳ ゴシック"/>
      <family val="3"/>
      <charset val="128"/>
    </font>
    <font>
      <b/>
      <sz val="11"/>
      <color rgb="FFFF0000"/>
      <name val="游ゴシック"/>
      <family val="3"/>
      <charset val="128"/>
      <scheme val="minor"/>
    </font>
    <font>
      <sz val="6"/>
      <name val="游ゴシック"/>
      <family val="3"/>
      <charset val="128"/>
      <scheme val="minor"/>
    </font>
    <font>
      <b/>
      <sz val="14"/>
      <name val="ＭＳ ゴシック"/>
      <family val="3"/>
      <charset val="128"/>
    </font>
    <font>
      <b/>
      <sz val="10"/>
      <name val="ＭＳ ゴシック"/>
      <family val="3"/>
      <charset val="128"/>
    </font>
    <font>
      <b/>
      <sz val="10"/>
      <color theme="1"/>
      <name val="ＭＳ ゴシック"/>
      <family val="3"/>
      <charset val="128"/>
    </font>
    <font>
      <b/>
      <sz val="11"/>
      <color theme="1"/>
      <name val="ＭＳ ゴシック"/>
      <family val="3"/>
      <charset val="128"/>
    </font>
    <font>
      <b/>
      <sz val="16"/>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9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style="dotted">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dashed">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double">
        <color indexed="64"/>
      </bottom>
      <diagonal/>
    </border>
    <border diagonalUp="1">
      <left style="thin">
        <color indexed="64"/>
      </left>
      <right/>
      <top style="thin">
        <color indexed="64"/>
      </top>
      <bottom style="thin">
        <color indexed="64"/>
      </bottom>
      <diagonal style="thin">
        <color indexed="64"/>
      </diagonal>
    </border>
    <border>
      <left/>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double">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double">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s>
  <cellStyleXfs count="10">
    <xf numFmtId="0" fontId="0" fillId="0" borderId="0">
      <alignment vertical="center"/>
    </xf>
    <xf numFmtId="0" fontId="6" fillId="0" borderId="0"/>
    <xf numFmtId="6" fontId="6" fillId="0" borderId="0" applyFont="0" applyFill="0" applyBorder="0" applyAlignment="0" applyProtection="0"/>
    <xf numFmtId="0" fontId="18" fillId="0" borderId="0">
      <alignment vertical="center"/>
    </xf>
    <xf numFmtId="0" fontId="6" fillId="0" borderId="0"/>
    <xf numFmtId="0" fontId="6" fillId="0" borderId="0"/>
    <xf numFmtId="0" fontId="19" fillId="0" borderId="0">
      <alignment vertical="center"/>
    </xf>
    <xf numFmtId="0" fontId="6" fillId="0" borderId="0">
      <alignment vertical="center"/>
    </xf>
    <xf numFmtId="0" fontId="6" fillId="0" borderId="0">
      <alignment vertical="center"/>
    </xf>
    <xf numFmtId="0" fontId="6" fillId="0" borderId="0">
      <alignment vertical="center"/>
    </xf>
  </cellStyleXfs>
  <cellXfs count="546">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lignment vertical="center"/>
    </xf>
    <xf numFmtId="0" fontId="2" fillId="0" borderId="0" xfId="7" applyFont="1" applyAlignment="1">
      <alignment horizontal="center" vertical="center"/>
    </xf>
    <xf numFmtId="177" fontId="5" fillId="0" borderId="17" xfId="7" applyNumberFormat="1" applyFont="1" applyBorder="1">
      <alignment vertical="center"/>
    </xf>
    <xf numFmtId="178" fontId="5" fillId="0" borderId="17" xfId="7" applyNumberFormat="1" applyFont="1" applyBorder="1">
      <alignment vertical="center"/>
    </xf>
    <xf numFmtId="0" fontId="5" fillId="3" borderId="17" xfId="7" applyFont="1" applyFill="1" applyBorder="1" applyAlignment="1">
      <alignment horizontal="center" vertical="center"/>
    </xf>
    <xf numFmtId="0" fontId="2" fillId="0" borderId="0" xfId="7" applyFont="1" applyAlignment="1">
      <alignment horizontal="lef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5" fillId="0" borderId="0" xfId="7" applyFont="1" applyAlignment="1">
      <alignment horizontal="center" vertical="center"/>
    </xf>
    <xf numFmtId="0" fontId="20" fillId="0" borderId="0" xfId="7" applyFont="1" applyAlignment="1">
      <alignment horizontal="center" vertical="center"/>
    </xf>
    <xf numFmtId="0" fontId="20" fillId="0" borderId="0" xfId="3" applyFont="1" applyAlignment="1">
      <alignment horizontal="center" vertical="center"/>
    </xf>
    <xf numFmtId="0" fontId="20" fillId="0" borderId="0" xfId="7" applyFo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19" fillId="0" borderId="0" xfId="0" applyFont="1">
      <alignment vertical="center"/>
    </xf>
    <xf numFmtId="0" fontId="5" fillId="0" borderId="0" xfId="7" applyFont="1" applyAlignment="1">
      <alignment horizontal="left" vertical="center"/>
    </xf>
    <xf numFmtId="0" fontId="21" fillId="0" borderId="0" xfId="0" applyFont="1">
      <alignment vertical="center"/>
    </xf>
    <xf numFmtId="0" fontId="18" fillId="0" borderId="0" xfId="0" applyFont="1">
      <alignment vertical="center"/>
    </xf>
    <xf numFmtId="0" fontId="18" fillId="0" borderId="0" xfId="0" applyFont="1" applyAlignment="1">
      <alignment horizontal="right" vertical="center"/>
    </xf>
    <xf numFmtId="0" fontId="22" fillId="0" borderId="0" xfId="7" applyFont="1" applyAlignment="1">
      <alignment horizontal="center" vertical="center"/>
    </xf>
    <xf numFmtId="0" fontId="22" fillId="0" borderId="0" xfId="3" applyFont="1" applyAlignment="1">
      <alignment horizontal="center" vertical="center"/>
    </xf>
    <xf numFmtId="0" fontId="22" fillId="0" borderId="0" xfId="7" applyFont="1">
      <alignment vertical="center"/>
    </xf>
    <xf numFmtId="0" fontId="5" fillId="0" borderId="0" xfId="7" applyFont="1" applyAlignment="1">
      <alignment vertical="center" textRotation="255" shrinkToFit="1"/>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0" fontId="2" fillId="0" borderId="0" xfId="3" applyFont="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lignment vertical="center"/>
    </xf>
    <xf numFmtId="0" fontId="14" fillId="0" borderId="0" xfId="7" applyFont="1">
      <alignment vertical="center"/>
    </xf>
    <xf numFmtId="0" fontId="23" fillId="0" borderId="0" xfId="0" applyFont="1">
      <alignment vertical="center"/>
    </xf>
    <xf numFmtId="0" fontId="24" fillId="0" borderId="0" xfId="0" applyFont="1">
      <alignment vertical="center"/>
    </xf>
    <xf numFmtId="0" fontId="19" fillId="0" borderId="25" xfId="0" applyFont="1" applyBorder="1">
      <alignment vertical="center"/>
    </xf>
    <xf numFmtId="0" fontId="25" fillId="4" borderId="17" xfId="0" applyFont="1" applyFill="1" applyBorder="1" applyAlignment="1">
      <alignment horizontal="center" vertical="center"/>
    </xf>
    <xf numFmtId="0" fontId="25" fillId="0" borderId="23" xfId="0" applyFont="1" applyBorder="1" applyAlignment="1">
      <alignment horizontal="center" vertical="center"/>
    </xf>
    <xf numFmtId="0" fontId="25" fillId="0" borderId="16" xfId="0" applyFont="1" applyBorder="1" applyAlignment="1">
      <alignment horizontal="center" vertical="center"/>
    </xf>
    <xf numFmtId="0" fontId="26" fillId="0" borderId="0" xfId="0" applyFont="1">
      <alignment vertical="center"/>
    </xf>
    <xf numFmtId="0" fontId="5" fillId="0" borderId="17" xfId="7" applyFont="1" applyBorder="1" applyAlignment="1">
      <alignment horizontal="center" vertical="center" wrapText="1"/>
    </xf>
    <xf numFmtId="0" fontId="5" fillId="0" borderId="17" xfId="7" applyFont="1" applyBorder="1" applyAlignment="1">
      <alignment horizontal="center" vertical="center"/>
    </xf>
    <xf numFmtId="0" fontId="2" fillId="0" borderId="17" xfId="7" applyFont="1" applyBorder="1">
      <alignment vertical="center"/>
    </xf>
    <xf numFmtId="0" fontId="5" fillId="4" borderId="17" xfId="7" applyFont="1" applyFill="1" applyBorder="1" applyAlignment="1">
      <alignment horizontal="right" vertical="center"/>
    </xf>
    <xf numFmtId="179" fontId="5" fillId="0" borderId="17" xfId="7" applyNumberFormat="1" applyFont="1" applyBorder="1" applyAlignment="1">
      <alignment horizontal="center" vertical="center"/>
    </xf>
    <xf numFmtId="0" fontId="5" fillId="3" borderId="25" xfId="7" applyFont="1" applyFill="1" applyBorder="1" applyAlignment="1">
      <alignment horizontal="center" vertical="center"/>
    </xf>
    <xf numFmtId="0" fontId="5" fillId="0" borderId="52" xfId="7" applyFont="1" applyBorder="1" applyAlignment="1">
      <alignment horizontal="center" vertical="center" wrapText="1"/>
    </xf>
    <xf numFmtId="0" fontId="5" fillId="0" borderId="20" xfId="7" applyFont="1" applyBorder="1" applyAlignment="1">
      <alignment horizontal="center" vertical="center"/>
    </xf>
    <xf numFmtId="0" fontId="5" fillId="0" borderId="2" xfId="7" applyFont="1" applyBorder="1" applyAlignment="1">
      <alignment horizontal="center" vertical="center"/>
    </xf>
    <xf numFmtId="0" fontId="5" fillId="0" borderId="20" xfId="7" applyFont="1" applyBorder="1" applyAlignment="1">
      <alignment horizontal="right" vertical="center"/>
    </xf>
    <xf numFmtId="177" fontId="5" fillId="0" borderId="17" xfId="7" applyNumberFormat="1" applyFont="1" applyBorder="1" applyAlignment="1">
      <alignment horizontal="right" vertical="center"/>
    </xf>
    <xf numFmtId="178" fontId="5" fillId="0" borderId="17" xfId="7" applyNumberFormat="1" applyFont="1" applyBorder="1" applyAlignment="1">
      <alignment horizontal="right" vertical="center"/>
    </xf>
    <xf numFmtId="0" fontId="5" fillId="0" borderId="9" xfId="7" applyFont="1" applyBorder="1" applyAlignment="1">
      <alignment horizontal="center" vertical="center"/>
    </xf>
    <xf numFmtId="0" fontId="5" fillId="5" borderId="17" xfId="7" applyFont="1" applyFill="1" applyBorder="1" applyAlignment="1">
      <alignment horizontal="center" vertical="center"/>
    </xf>
    <xf numFmtId="0" fontId="5" fillId="3" borderId="39" xfId="7" applyFont="1" applyFill="1" applyBorder="1" applyAlignment="1">
      <alignment horizontal="center" vertical="center"/>
    </xf>
    <xf numFmtId="0" fontId="5" fillId="5" borderId="39" xfId="7" applyFont="1" applyFill="1" applyBorder="1" applyAlignment="1">
      <alignment horizontal="center" vertical="center"/>
    </xf>
    <xf numFmtId="0" fontId="5" fillId="4" borderId="22" xfId="7" applyFont="1" applyFill="1" applyBorder="1" applyAlignment="1">
      <alignment horizontal="right" vertical="center"/>
    </xf>
    <xf numFmtId="180" fontId="12" fillId="0" borderId="0" xfId="7" applyNumberFormat="1" applyFont="1" applyAlignment="1">
      <alignment vertical="center" shrinkToFit="1"/>
    </xf>
    <xf numFmtId="181" fontId="5" fillId="4" borderId="68" xfId="7" applyNumberFormat="1" applyFont="1" applyFill="1" applyBorder="1" applyAlignment="1">
      <alignment vertical="center" shrinkToFit="1"/>
    </xf>
    <xf numFmtId="176" fontId="5" fillId="0" borderId="64" xfId="7" applyNumberFormat="1" applyFont="1" applyBorder="1" applyAlignment="1">
      <alignment vertical="center" shrinkToFit="1"/>
    </xf>
    <xf numFmtId="0" fontId="28" fillId="7" borderId="0" xfId="7" applyFont="1" applyFill="1" applyAlignment="1">
      <alignment horizontal="center" vertical="center"/>
    </xf>
    <xf numFmtId="0" fontId="28" fillId="7" borderId="0" xfId="7" applyFont="1" applyFill="1">
      <alignment vertical="center"/>
    </xf>
    <xf numFmtId="0" fontId="28" fillId="7" borderId="70" xfId="7" applyFont="1" applyFill="1" applyBorder="1" applyAlignment="1">
      <alignment horizontal="center" vertical="center"/>
    </xf>
    <xf numFmtId="0" fontId="28" fillId="7" borderId="70" xfId="7" applyFont="1" applyFill="1" applyBorder="1">
      <alignment vertical="center"/>
    </xf>
    <xf numFmtId="181" fontId="5" fillId="4" borderId="65" xfId="7" applyNumberFormat="1" applyFont="1" applyFill="1" applyBorder="1" applyAlignment="1">
      <alignment vertical="center" shrinkToFit="1"/>
    </xf>
    <xf numFmtId="0" fontId="5" fillId="0" borderId="71" xfId="7" applyFont="1" applyBorder="1" applyAlignment="1">
      <alignment horizontal="right" vertical="center"/>
    </xf>
    <xf numFmtId="0" fontId="5" fillId="0" borderId="0" xfId="7" applyFont="1" applyAlignment="1">
      <alignment horizontal="right" vertical="center"/>
    </xf>
    <xf numFmtId="0" fontId="5" fillId="0" borderId="71" xfId="7" applyFont="1" applyBorder="1" applyAlignment="1">
      <alignment horizontal="center" vertical="center"/>
    </xf>
    <xf numFmtId="0" fontId="28" fillId="0" borderId="0" xfId="7" applyFont="1" applyAlignment="1">
      <alignment horizontal="left" vertical="center"/>
    </xf>
    <xf numFmtId="0" fontId="5" fillId="5" borderId="25" xfId="7" applyFont="1" applyFill="1" applyBorder="1" applyAlignment="1">
      <alignment vertical="center" shrinkToFit="1"/>
    </xf>
    <xf numFmtId="0" fontId="28" fillId="0" borderId="0" xfId="7" applyFont="1">
      <alignment vertical="center"/>
    </xf>
    <xf numFmtId="0" fontId="5" fillId="5" borderId="17" xfId="7" applyFont="1" applyFill="1" applyBorder="1" applyAlignment="1">
      <alignment horizontal="center" vertical="center" shrinkToFit="1"/>
    </xf>
    <xf numFmtId="0" fontId="5" fillId="5" borderId="39" xfId="7" applyFont="1" applyFill="1" applyBorder="1" applyAlignment="1">
      <alignment horizontal="center" vertical="center" shrinkToFit="1"/>
    </xf>
    <xf numFmtId="0" fontId="5" fillId="5" borderId="17" xfId="7" applyFont="1" applyFill="1" applyBorder="1" applyAlignment="1">
      <alignment horizontal="left" vertical="center" shrinkToFit="1"/>
    </xf>
    <xf numFmtId="0" fontId="30" fillId="6" borderId="17" xfId="0" applyFont="1" applyFill="1" applyBorder="1">
      <alignment vertical="center"/>
    </xf>
    <xf numFmtId="0" fontId="5" fillId="4" borderId="25" xfId="7" applyFont="1" applyFill="1" applyBorder="1" applyAlignment="1">
      <alignment horizontal="right" vertical="center"/>
    </xf>
    <xf numFmtId="177" fontId="5" fillId="0" borderId="25" xfId="7" applyNumberFormat="1" applyFont="1" applyBorder="1" applyAlignment="1">
      <alignment horizontal="right" vertical="center"/>
    </xf>
    <xf numFmtId="178" fontId="5" fillId="0" borderId="25" xfId="7" applyNumberFormat="1" applyFont="1" applyBorder="1" applyAlignment="1">
      <alignment horizontal="right" vertical="center"/>
    </xf>
    <xf numFmtId="0" fontId="5" fillId="4" borderId="19" xfId="7" applyFont="1" applyFill="1" applyBorder="1" applyAlignment="1">
      <alignment horizontal="right" vertical="center"/>
    </xf>
    <xf numFmtId="0" fontId="5" fillId="0" borderId="9" xfId="7" applyFont="1" applyBorder="1" applyAlignment="1">
      <alignment horizontal="right" vertical="center"/>
    </xf>
    <xf numFmtId="0" fontId="5" fillId="0" borderId="10" xfId="7" applyFont="1" applyBorder="1" applyAlignment="1">
      <alignment horizontal="right" vertical="center"/>
    </xf>
    <xf numFmtId="0" fontId="5" fillId="0" borderId="39" xfId="7" applyFont="1" applyBorder="1" applyAlignment="1">
      <alignment horizontal="right" vertical="center"/>
    </xf>
    <xf numFmtId="0" fontId="5" fillId="0" borderId="19" xfId="7" applyFont="1" applyBorder="1" applyAlignment="1">
      <alignment horizontal="center" vertical="center"/>
    </xf>
    <xf numFmtId="0" fontId="5" fillId="0" borderId="68" xfId="7" applyFont="1" applyBorder="1" applyAlignment="1">
      <alignment horizontal="right" vertical="center"/>
    </xf>
    <xf numFmtId="0" fontId="5" fillId="4" borderId="76" xfId="7" applyFont="1" applyFill="1" applyBorder="1" applyAlignment="1">
      <alignment horizontal="right" vertical="center"/>
    </xf>
    <xf numFmtId="0" fontId="5" fillId="4" borderId="77" xfId="7" applyFont="1" applyFill="1" applyBorder="1" applyAlignment="1">
      <alignment horizontal="right" vertical="center"/>
    </xf>
    <xf numFmtId="0" fontId="5" fillId="0" borderId="78" xfId="7" applyFont="1" applyBorder="1" applyAlignment="1">
      <alignment horizontal="right" vertical="center"/>
    </xf>
    <xf numFmtId="0" fontId="13" fillId="0" borderId="17" xfId="7" applyFont="1" applyBorder="1" applyAlignment="1">
      <alignment vertical="center" shrinkToFit="1"/>
    </xf>
    <xf numFmtId="0" fontId="14" fillId="0" borderId="0" xfId="7" applyFont="1" applyAlignment="1">
      <alignment horizontal="left" vertical="center"/>
    </xf>
    <xf numFmtId="0" fontId="18" fillId="6" borderId="17" xfId="0" applyFont="1" applyFill="1" applyBorder="1" applyProtection="1">
      <alignment vertical="center"/>
      <protection locked="0"/>
    </xf>
    <xf numFmtId="0" fontId="28" fillId="0" borderId="0" xfId="7" applyFont="1" applyAlignment="1" applyProtection="1">
      <alignment horizontal="left" vertical="center"/>
      <protection locked="0"/>
    </xf>
    <xf numFmtId="0" fontId="12" fillId="0" borderId="0" xfId="7" applyFont="1" applyAlignment="1" applyProtection="1">
      <alignment vertical="center" textRotation="255" shrinkToFit="1"/>
      <protection locked="0"/>
    </xf>
    <xf numFmtId="0" fontId="13" fillId="0" borderId="0" xfId="7" applyFont="1" applyAlignment="1" applyProtection="1">
      <alignment horizontal="left" vertical="center"/>
      <protection locked="0"/>
    </xf>
    <xf numFmtId="0" fontId="2" fillId="0" borderId="0" xfId="7" applyFont="1" applyAlignment="1" applyProtection="1">
      <alignment horizontal="left" vertical="center"/>
      <protection locked="0"/>
    </xf>
    <xf numFmtId="0" fontId="2" fillId="0" borderId="0" xfId="7" applyFont="1" applyProtection="1">
      <alignment vertical="center"/>
      <protection locked="0"/>
    </xf>
    <xf numFmtId="0" fontId="21" fillId="0" borderId="0" xfId="0" applyFont="1" applyProtection="1">
      <alignment vertical="center"/>
      <protection locked="0"/>
    </xf>
    <xf numFmtId="0" fontId="2" fillId="0" borderId="0" xfId="7" applyFont="1" applyAlignment="1" applyProtection="1">
      <alignment horizontal="right" vertical="center"/>
      <protection locked="0"/>
    </xf>
    <xf numFmtId="0" fontId="12" fillId="0" borderId="0" xfId="7" applyFont="1" applyProtection="1">
      <alignment vertical="center"/>
      <protection locked="0"/>
    </xf>
    <xf numFmtId="0" fontId="2" fillId="0" borderId="0" xfId="7" applyFont="1" applyAlignment="1" applyProtection="1">
      <alignment horizontal="center" vertical="center"/>
      <protection locked="0"/>
    </xf>
    <xf numFmtId="0" fontId="32" fillId="0" borderId="0" xfId="7" applyFont="1" applyAlignment="1" applyProtection="1">
      <alignment horizontal="left" vertical="center"/>
      <protection locked="0"/>
    </xf>
    <xf numFmtId="0" fontId="19" fillId="0" borderId="0" xfId="0" applyFont="1" applyProtection="1">
      <alignment vertical="center"/>
      <protection locked="0"/>
    </xf>
    <xf numFmtId="0" fontId="18" fillId="0" borderId="0" xfId="0" applyFont="1" applyProtection="1">
      <alignment vertical="center"/>
      <protection locked="0"/>
    </xf>
    <xf numFmtId="0" fontId="18" fillId="0" borderId="0" xfId="0" applyFont="1" applyAlignment="1" applyProtection="1">
      <alignment horizontal="right" vertical="center"/>
      <protection locked="0"/>
    </xf>
    <xf numFmtId="0" fontId="5" fillId="0" borderId="0" xfId="7" applyFont="1" applyAlignment="1" applyProtection="1">
      <alignment horizontal="center" vertical="center"/>
      <protection locked="0"/>
    </xf>
    <xf numFmtId="0" fontId="28" fillId="7" borderId="59" xfId="7" applyFont="1" applyFill="1" applyBorder="1" applyAlignment="1" applyProtection="1">
      <alignment horizontal="center" vertical="center"/>
      <protection locked="0"/>
    </xf>
    <xf numFmtId="0" fontId="28" fillId="7" borderId="60" xfId="7" applyFont="1" applyFill="1" applyBorder="1" applyProtection="1">
      <alignment vertical="center"/>
      <protection locked="0"/>
    </xf>
    <xf numFmtId="0" fontId="28" fillId="0" borderId="0" xfId="7" applyFont="1" applyProtection="1">
      <alignment vertical="center"/>
      <protection locked="0"/>
    </xf>
    <xf numFmtId="0" fontId="5" fillId="0" borderId="9" xfId="7" applyFont="1" applyBorder="1" applyAlignment="1" applyProtection="1">
      <alignment horizontal="center" vertical="center"/>
      <protection locked="0"/>
    </xf>
    <xf numFmtId="0" fontId="5" fillId="0" borderId="17" xfId="7" applyFont="1" applyBorder="1" applyAlignment="1" applyProtection="1">
      <alignment horizontal="center" vertical="center" wrapText="1"/>
      <protection locked="0"/>
    </xf>
    <xf numFmtId="0" fontId="5" fillId="0" borderId="17" xfId="7" applyFont="1" applyBorder="1" applyAlignment="1" applyProtection="1">
      <alignment horizontal="center" vertical="center"/>
      <protection locked="0"/>
    </xf>
    <xf numFmtId="177" fontId="5" fillId="0" borderId="17" xfId="7" applyNumberFormat="1" applyFont="1" applyBorder="1" applyProtection="1">
      <alignment vertical="center"/>
      <protection locked="0"/>
    </xf>
    <xf numFmtId="178" fontId="5" fillId="0" borderId="17" xfId="7" applyNumberFormat="1" applyFont="1" applyBorder="1" applyProtection="1">
      <alignment vertical="center"/>
      <protection locked="0"/>
    </xf>
    <xf numFmtId="0" fontId="12" fillId="0" borderId="17" xfId="7" applyFont="1" applyBorder="1" applyProtection="1">
      <alignment vertical="center"/>
      <protection locked="0"/>
    </xf>
    <xf numFmtId="0" fontId="5" fillId="3" borderId="17" xfId="7" applyFont="1" applyFill="1" applyBorder="1" applyAlignment="1" applyProtection="1">
      <alignment horizontal="left" vertical="center"/>
      <protection locked="0"/>
    </xf>
    <xf numFmtId="0" fontId="5" fillId="3" borderId="25" xfId="7" applyFont="1" applyFill="1" applyBorder="1" applyAlignment="1" applyProtection="1">
      <alignment horizontal="center" vertical="center"/>
      <protection locked="0"/>
    </xf>
    <xf numFmtId="0" fontId="5" fillId="5" borderId="17" xfId="7" applyFont="1" applyFill="1" applyBorder="1" applyProtection="1">
      <alignment vertical="center"/>
      <protection locked="0"/>
    </xf>
    <xf numFmtId="0" fontId="5" fillId="5" borderId="25" xfId="7" applyFont="1" applyFill="1" applyBorder="1" applyProtection="1">
      <alignment vertical="center"/>
      <protection locked="0"/>
    </xf>
    <xf numFmtId="0" fontId="5" fillId="4" borderId="17" xfId="7" applyFont="1" applyFill="1" applyBorder="1" applyAlignment="1" applyProtection="1">
      <alignment horizontal="right" vertical="center"/>
      <protection locked="0"/>
    </xf>
    <xf numFmtId="0" fontId="5" fillId="0" borderId="16" xfId="7" applyFont="1" applyBorder="1" applyAlignment="1" applyProtection="1">
      <alignment horizontal="right" vertical="center"/>
      <protection locked="0"/>
    </xf>
    <xf numFmtId="176" fontId="5" fillId="0" borderId="17" xfId="7" applyNumberFormat="1" applyFont="1" applyBorder="1" applyAlignment="1" applyProtection="1">
      <alignment horizontal="right" vertical="center"/>
      <protection locked="0"/>
    </xf>
    <xf numFmtId="0" fontId="5" fillId="0" borderId="17" xfId="7" applyFont="1" applyBorder="1" applyAlignment="1" applyProtection="1">
      <alignment horizontal="right" vertical="center"/>
      <protection locked="0"/>
    </xf>
    <xf numFmtId="0" fontId="5" fillId="4" borderId="28" xfId="7" applyFont="1" applyFill="1" applyBorder="1" applyAlignment="1" applyProtection="1">
      <alignment horizontal="right" vertical="center"/>
      <protection locked="0"/>
    </xf>
    <xf numFmtId="0" fontId="5" fillId="0" borderId="27" xfId="7" applyFont="1" applyBorder="1" applyAlignment="1" applyProtection="1">
      <alignment horizontal="right" vertical="center"/>
      <protection locked="0"/>
    </xf>
    <xf numFmtId="0" fontId="5" fillId="0" borderId="0" xfId="7" applyFont="1" applyProtection="1">
      <alignment vertical="center"/>
      <protection locked="0"/>
    </xf>
    <xf numFmtId="0" fontId="5" fillId="0" borderId="10" xfId="7" applyFont="1" applyBorder="1" applyAlignment="1" applyProtection="1">
      <alignment horizontal="center" vertical="center"/>
      <protection locked="0"/>
    </xf>
    <xf numFmtId="0" fontId="5" fillId="0" borderId="96" xfId="7" applyFont="1" applyBorder="1" applyAlignment="1" applyProtection="1">
      <alignment horizontal="center" vertical="center"/>
      <protection locked="0"/>
    </xf>
    <xf numFmtId="0" fontId="5" fillId="0" borderId="10" xfId="7" applyFont="1" applyBorder="1" applyAlignment="1" applyProtection="1">
      <alignment horizontal="right" vertical="center"/>
      <protection locked="0"/>
    </xf>
    <xf numFmtId="0" fontId="5" fillId="0" borderId="24" xfId="7" applyFont="1" applyBorder="1" applyAlignment="1" applyProtection="1">
      <alignment horizontal="right" vertical="center"/>
      <protection locked="0"/>
    </xf>
    <xf numFmtId="177" fontId="5" fillId="0" borderId="17" xfId="7" applyNumberFormat="1" applyFont="1" applyBorder="1" applyAlignment="1" applyProtection="1">
      <alignment horizontal="right" vertical="center"/>
      <protection locked="0"/>
    </xf>
    <xf numFmtId="178" fontId="5" fillId="0" borderId="17" xfId="7" applyNumberFormat="1" applyFont="1" applyBorder="1" applyAlignment="1" applyProtection="1">
      <alignment horizontal="right" vertical="center"/>
      <protection locked="0"/>
    </xf>
    <xf numFmtId="0" fontId="5" fillId="3" borderId="17" xfId="7" applyFont="1" applyFill="1" applyBorder="1" applyAlignment="1" applyProtection="1">
      <alignment horizontal="center" vertical="center"/>
      <protection locked="0"/>
    </xf>
    <xf numFmtId="0" fontId="5" fillId="5" borderId="17" xfId="7" applyFont="1" applyFill="1" applyBorder="1" applyAlignment="1" applyProtection="1">
      <alignment horizontal="center" vertical="center"/>
      <protection locked="0"/>
    </xf>
    <xf numFmtId="0" fontId="5" fillId="3" borderId="39" xfId="7" applyFont="1" applyFill="1" applyBorder="1" applyAlignment="1" applyProtection="1">
      <alignment horizontal="center" vertical="center"/>
      <protection locked="0"/>
    </xf>
    <xf numFmtId="0" fontId="5" fillId="5" borderId="39" xfId="7" applyFont="1" applyFill="1" applyBorder="1" applyAlignment="1" applyProtection="1">
      <alignment horizontal="center" vertical="center"/>
      <protection locked="0"/>
    </xf>
    <xf numFmtId="0" fontId="5" fillId="4" borderId="22" xfId="7" applyFont="1" applyFill="1" applyBorder="1" applyAlignment="1" applyProtection="1">
      <alignment horizontal="right" vertical="center"/>
      <protection locked="0"/>
    </xf>
    <xf numFmtId="0" fontId="5" fillId="0" borderId="21" xfId="7" applyFont="1" applyBorder="1" applyAlignment="1" applyProtection="1">
      <alignment horizontal="right" vertical="center"/>
      <protection locked="0"/>
    </xf>
    <xf numFmtId="0" fontId="5" fillId="4" borderId="76" xfId="7" applyFont="1" applyFill="1" applyBorder="1" applyAlignment="1" applyProtection="1">
      <alignment horizontal="right" vertical="center"/>
      <protection locked="0"/>
    </xf>
    <xf numFmtId="0" fontId="5" fillId="4" borderId="77" xfId="7" applyFont="1" applyFill="1" applyBorder="1" applyAlignment="1" applyProtection="1">
      <alignment horizontal="right" vertical="center"/>
      <protection locked="0"/>
    </xf>
    <xf numFmtId="180" fontId="12" fillId="0" borderId="0" xfId="7" applyNumberFormat="1" applyFont="1" applyAlignment="1" applyProtection="1">
      <alignment vertical="center" shrinkToFit="1"/>
      <protection locked="0"/>
    </xf>
    <xf numFmtId="180" fontId="12" fillId="0" borderId="72" xfId="7" applyNumberFormat="1" applyFont="1" applyBorder="1" applyAlignment="1" applyProtection="1">
      <alignment vertical="center" shrinkToFit="1"/>
      <protection locked="0"/>
    </xf>
    <xf numFmtId="0" fontId="5" fillId="0" borderId="0" xfId="7" applyFont="1" applyAlignment="1" applyProtection="1">
      <alignment horizontal="right" vertical="center"/>
      <protection locked="0"/>
    </xf>
    <xf numFmtId="181" fontId="5" fillId="4" borderId="68" xfId="7" applyNumberFormat="1" applyFont="1" applyFill="1" applyBorder="1" applyAlignment="1" applyProtection="1">
      <alignment vertical="center" shrinkToFit="1"/>
      <protection locked="0"/>
    </xf>
    <xf numFmtId="181" fontId="5" fillId="4" borderId="69" xfId="7" applyNumberFormat="1" applyFont="1" applyFill="1" applyBorder="1" applyAlignment="1" applyProtection="1">
      <alignment vertical="center" shrinkToFit="1"/>
      <protection locked="0"/>
    </xf>
    <xf numFmtId="176" fontId="5" fillId="0" borderId="64" xfId="7" applyNumberFormat="1" applyFont="1" applyBorder="1" applyAlignment="1" applyProtection="1">
      <alignment vertical="center" shrinkToFit="1"/>
      <protection locked="0"/>
    </xf>
    <xf numFmtId="179" fontId="5" fillId="0" borderId="17" xfId="7" applyNumberFormat="1" applyFont="1" applyBorder="1" applyAlignment="1" applyProtection="1">
      <alignment horizontal="center" vertical="center"/>
      <protection locked="0"/>
    </xf>
    <xf numFmtId="0" fontId="5" fillId="0" borderId="52" xfId="7" applyFont="1" applyBorder="1" applyAlignment="1" applyProtection="1">
      <alignment horizontal="center" vertical="center" wrapText="1"/>
      <protection locked="0"/>
    </xf>
    <xf numFmtId="0" fontId="0" fillId="0" borderId="0" xfId="0" applyProtection="1">
      <alignment vertical="center"/>
      <protection locked="0"/>
    </xf>
    <xf numFmtId="0" fontId="5" fillId="0" borderId="0" xfId="7" applyFont="1" applyAlignment="1" applyProtection="1">
      <alignment horizontal="left" vertical="center"/>
      <protection locked="0"/>
    </xf>
    <xf numFmtId="0" fontId="14" fillId="0" borderId="0" xfId="7" applyFont="1" applyProtection="1">
      <alignment vertical="center"/>
      <protection locked="0"/>
    </xf>
    <xf numFmtId="0" fontId="20" fillId="0" borderId="0" xfId="3" applyFont="1" applyAlignment="1" applyProtection="1">
      <alignment horizontal="center" vertical="center"/>
      <protection locked="0"/>
    </xf>
    <xf numFmtId="0" fontId="2" fillId="0" borderId="0" xfId="3" applyFont="1" applyAlignment="1" applyProtection="1">
      <alignment horizontal="center" vertical="center"/>
      <protection locked="0"/>
    </xf>
    <xf numFmtId="0" fontId="22" fillId="0" borderId="0" xfId="7" applyFont="1" applyAlignment="1" applyProtection="1">
      <alignment horizontal="center" vertical="center"/>
      <protection locked="0"/>
    </xf>
    <xf numFmtId="0" fontId="22" fillId="0" borderId="0" xfId="3" applyFont="1" applyAlignment="1" applyProtection="1">
      <alignment horizontal="center" vertical="center"/>
      <protection locked="0"/>
    </xf>
    <xf numFmtId="0" fontId="22" fillId="0" borderId="0" xfId="7" applyFont="1" applyProtection="1">
      <alignment vertical="center"/>
      <protection locked="0"/>
    </xf>
    <xf numFmtId="0" fontId="20" fillId="0" borderId="0" xfId="7" applyFont="1" applyProtection="1">
      <alignment vertical="center"/>
      <protection locked="0"/>
    </xf>
    <xf numFmtId="0" fontId="20" fillId="0" borderId="0" xfId="7" applyFont="1" applyAlignment="1" applyProtection="1">
      <alignment horizontal="center" vertical="center"/>
      <protection locked="0"/>
    </xf>
    <xf numFmtId="0" fontId="5" fillId="0" borderId="0" xfId="7" applyFont="1" applyAlignment="1" applyProtection="1">
      <alignment vertical="center" textRotation="255" shrinkToFit="1"/>
      <protection locked="0"/>
    </xf>
    <xf numFmtId="0" fontId="5" fillId="0" borderId="17" xfId="7" applyFont="1" applyBorder="1" applyAlignment="1" applyProtection="1">
      <alignment vertical="center" textRotation="255" shrinkToFit="1"/>
      <protection locked="0"/>
    </xf>
    <xf numFmtId="0" fontId="14" fillId="0" borderId="0" xfId="7" applyFont="1" applyAlignment="1" applyProtection="1">
      <alignment horizontal="left" vertical="center"/>
      <protection locked="0"/>
    </xf>
    <xf numFmtId="0" fontId="13" fillId="0" borderId="17" xfId="7" applyFont="1" applyBorder="1" applyAlignment="1" applyProtection="1">
      <alignment vertical="center" shrinkToFit="1"/>
      <protection locked="0"/>
    </xf>
    <xf numFmtId="0" fontId="24" fillId="0" borderId="0" xfId="0" applyFont="1" applyProtection="1">
      <alignment vertical="center"/>
      <protection locked="0"/>
    </xf>
    <xf numFmtId="0" fontId="19" fillId="0" borderId="25" xfId="0" applyFont="1" applyBorder="1" applyProtection="1">
      <alignment vertical="center"/>
      <protection locked="0"/>
    </xf>
    <xf numFmtId="0" fontId="25" fillId="4" borderId="17" xfId="0" applyFont="1" applyFill="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30" fillId="6" borderId="17" xfId="0" applyFont="1" applyFill="1" applyBorder="1" applyProtection="1">
      <alignment vertical="center"/>
      <protection locked="0"/>
    </xf>
    <xf numFmtId="0" fontId="28" fillId="7" borderId="56" xfId="7" applyFont="1" applyFill="1" applyBorder="1" applyAlignment="1" applyProtection="1">
      <alignment horizontal="center" vertical="center"/>
      <protection locked="0"/>
    </xf>
    <xf numFmtId="0" fontId="2" fillId="0" borderId="17" xfId="7" applyFont="1" applyBorder="1" applyProtection="1">
      <alignment vertical="center"/>
      <protection locked="0"/>
    </xf>
    <xf numFmtId="0" fontId="5" fillId="5" borderId="25" xfId="7" applyFont="1" applyFill="1" applyBorder="1" applyAlignment="1" applyProtection="1">
      <alignment vertical="center" shrinkToFit="1"/>
      <protection locked="0"/>
    </xf>
    <xf numFmtId="0" fontId="2" fillId="5" borderId="25" xfId="7" applyFont="1" applyFill="1" applyBorder="1" applyAlignment="1" applyProtection="1">
      <alignment horizontal="center" vertical="center" shrinkToFit="1"/>
      <protection locked="0"/>
    </xf>
    <xf numFmtId="0" fontId="2" fillId="5" borderId="16" xfId="7" applyFont="1" applyFill="1" applyBorder="1" applyAlignment="1" applyProtection="1">
      <alignment horizontal="center" vertical="center" shrinkToFit="1"/>
      <protection locked="0"/>
    </xf>
    <xf numFmtId="0" fontId="5" fillId="0" borderId="48" xfId="7" applyFont="1" applyBorder="1" applyAlignment="1" applyProtection="1">
      <alignment horizontal="center" vertical="center"/>
      <protection locked="0"/>
    </xf>
    <xf numFmtId="0" fontId="5" fillId="0" borderId="86" xfId="7" applyFont="1" applyBorder="1" applyAlignment="1" applyProtection="1">
      <alignment horizontal="right" vertical="center"/>
      <protection locked="0"/>
    </xf>
    <xf numFmtId="177" fontId="5" fillId="0" borderId="25" xfId="7" applyNumberFormat="1" applyFont="1" applyBorder="1" applyAlignment="1" applyProtection="1">
      <alignment horizontal="right" vertical="center"/>
      <protection locked="0"/>
    </xf>
    <xf numFmtId="178" fontId="5" fillId="0" borderId="25" xfId="7" applyNumberFormat="1" applyFont="1" applyBorder="1" applyAlignment="1" applyProtection="1">
      <alignment horizontal="right" vertical="center"/>
      <protection locked="0"/>
    </xf>
    <xf numFmtId="0" fontId="5" fillId="5" borderId="17" xfId="7" applyFont="1" applyFill="1" applyBorder="1" applyAlignment="1" applyProtection="1">
      <alignment horizontal="left" vertical="center" shrinkToFit="1"/>
      <protection locked="0"/>
    </xf>
    <xf numFmtId="0" fontId="5" fillId="4" borderId="25" xfId="7" applyFont="1" applyFill="1" applyBorder="1" applyAlignment="1" applyProtection="1">
      <alignment horizontal="right" vertical="center"/>
      <protection locked="0"/>
    </xf>
    <xf numFmtId="0" fontId="5" fillId="5" borderId="17" xfId="7" applyFont="1" applyFill="1" applyBorder="1" applyAlignment="1" applyProtection="1">
      <alignment horizontal="center" vertical="center" shrinkToFit="1"/>
      <protection locked="0"/>
    </xf>
    <xf numFmtId="0" fontId="5" fillId="0" borderId="19" xfId="7" applyFont="1" applyBorder="1" applyAlignment="1" applyProtection="1">
      <alignment horizontal="center" vertical="center"/>
      <protection locked="0"/>
    </xf>
    <xf numFmtId="0" fontId="5" fillId="5" borderId="39" xfId="7" applyFont="1" applyFill="1" applyBorder="1" applyAlignment="1" applyProtection="1">
      <alignment horizontal="center" vertical="center" shrinkToFit="1"/>
      <protection locked="0"/>
    </xf>
    <xf numFmtId="0" fontId="5" fillId="4" borderId="19" xfId="7" applyFont="1" applyFill="1" applyBorder="1" applyAlignment="1" applyProtection="1">
      <alignment horizontal="right" vertical="center"/>
      <protection locked="0"/>
    </xf>
    <xf numFmtId="0" fontId="5" fillId="0" borderId="39" xfId="7" applyFont="1" applyBorder="1" applyAlignment="1" applyProtection="1">
      <alignment horizontal="right" vertical="center"/>
      <protection locked="0"/>
    </xf>
    <xf numFmtId="0" fontId="5" fillId="0" borderId="68" xfId="7" applyFont="1" applyBorder="1" applyAlignment="1" applyProtection="1">
      <alignment horizontal="right" vertical="center"/>
      <protection locked="0"/>
    </xf>
    <xf numFmtId="176" fontId="5" fillId="0" borderId="39" xfId="7" applyNumberFormat="1" applyFont="1" applyBorder="1" applyAlignment="1" applyProtection="1">
      <alignment horizontal="right" vertical="center"/>
      <protection locked="0"/>
    </xf>
    <xf numFmtId="0" fontId="2" fillId="0" borderId="87" xfId="7" applyFont="1" applyBorder="1" applyProtection="1">
      <alignment vertical="center"/>
      <protection locked="0"/>
    </xf>
    <xf numFmtId="0" fontId="2" fillId="0" borderId="88" xfId="7" applyFont="1" applyBorder="1" applyProtection="1">
      <alignment vertical="center"/>
      <protection locked="0"/>
    </xf>
    <xf numFmtId="0" fontId="5" fillId="4" borderId="83" xfId="7" applyFont="1" applyFill="1" applyBorder="1" applyAlignment="1" applyProtection="1">
      <alignment horizontal="right" vertical="center"/>
      <protection locked="0"/>
    </xf>
    <xf numFmtId="181" fontId="5" fillId="4" borderId="65" xfId="7" applyNumberFormat="1" applyFont="1" applyFill="1" applyBorder="1" applyAlignment="1" applyProtection="1">
      <alignment vertical="center" shrinkToFit="1"/>
      <protection locked="0"/>
    </xf>
    <xf numFmtId="176" fontId="5" fillId="0" borderId="82" xfId="7" applyNumberFormat="1" applyFont="1" applyBorder="1" applyAlignment="1" applyProtection="1">
      <alignment vertical="center" shrinkToFit="1"/>
      <protection locked="0"/>
    </xf>
    <xf numFmtId="176" fontId="5" fillId="0" borderId="79" xfId="7" applyNumberFormat="1" applyFont="1" applyBorder="1" applyAlignment="1" applyProtection="1">
      <alignment vertical="center" shrinkToFit="1"/>
      <protection locked="0"/>
    </xf>
    <xf numFmtId="0" fontId="5" fillId="4" borderId="75" xfId="7" applyFont="1" applyFill="1" applyBorder="1" applyProtection="1">
      <alignment vertical="center"/>
      <protection locked="0"/>
    </xf>
    <xf numFmtId="0" fontId="5" fillId="4" borderId="76" xfId="7" applyFont="1" applyFill="1" applyBorder="1" applyProtection="1">
      <alignment vertical="center"/>
      <protection locked="0"/>
    </xf>
    <xf numFmtId="0" fontId="5" fillId="4" borderId="83" xfId="7" applyFont="1" applyFill="1" applyBorder="1" applyProtection="1">
      <alignment vertical="center"/>
      <protection locked="0"/>
    </xf>
    <xf numFmtId="0" fontId="26" fillId="0" borderId="0" xfId="0" applyFont="1" applyProtection="1">
      <alignment vertical="center"/>
      <protection locked="0"/>
    </xf>
    <xf numFmtId="0" fontId="6" fillId="0" borderId="0" xfId="5" applyAlignment="1">
      <alignment horizontal="center" vertical="center" shrinkToFit="1"/>
    </xf>
    <xf numFmtId="0" fontId="7" fillId="0" borderId="17" xfId="5" applyFont="1" applyBorder="1" applyAlignment="1">
      <alignment horizontal="left" vertical="center"/>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16" xfId="5" applyFont="1" applyBorder="1" applyAlignment="1">
      <alignment horizontal="left" vertical="center"/>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17" xfId="5" applyBorder="1" applyAlignment="1">
      <alignment horizontal="left" vertical="center"/>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6" fillId="0" borderId="23" xfId="5" applyBorder="1" applyAlignment="1">
      <alignment horizontal="center" vertical="center"/>
    </xf>
    <xf numFmtId="0" fontId="6" fillId="0" borderId="23" xfId="5" applyBorder="1"/>
    <xf numFmtId="0" fontId="6" fillId="0" borderId="26" xfId="5" applyBorder="1"/>
    <xf numFmtId="0" fontId="7" fillId="0" borderId="16" xfId="5" applyFont="1" applyBorder="1" applyAlignment="1">
      <alignment horizontal="center"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19" xfId="5" applyFont="1" applyBorder="1" applyAlignment="1">
      <alignment horizontal="center" vertical="center"/>
    </xf>
    <xf numFmtId="0" fontId="6" fillId="0" borderId="0" xfId="5" applyAlignment="1">
      <alignment horizontal="center" vertical="center"/>
    </xf>
    <xf numFmtId="0" fontId="6" fillId="0" borderId="0" xfId="5"/>
    <xf numFmtId="0" fontId="7" fillId="0" borderId="29"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29" xfId="5" applyFont="1" applyBorder="1" applyAlignment="1">
      <alignment horizontal="left" vertical="center" wrapText="1"/>
    </xf>
    <xf numFmtId="0" fontId="6" fillId="0" borderId="16" xfId="5" applyBorder="1" applyAlignment="1">
      <alignment vertical="center"/>
    </xf>
    <xf numFmtId="0" fontId="7" fillId="0" borderId="30" xfId="5" applyFont="1" applyBorder="1" applyAlignment="1">
      <alignment horizontal="center" vertical="center"/>
    </xf>
    <xf numFmtId="0" fontId="7" fillId="0" borderId="31" xfId="5" applyFont="1" applyBorder="1" applyAlignment="1">
      <alignment horizontal="center" vertical="center"/>
    </xf>
    <xf numFmtId="0" fontId="10" fillId="0" borderId="32" xfId="5" applyFont="1" applyBorder="1" applyAlignment="1">
      <alignment horizontal="left" vertical="center" wrapText="1"/>
    </xf>
    <xf numFmtId="0" fontId="10" fillId="0" borderId="33" xfId="5" applyFont="1" applyBorder="1" applyAlignment="1">
      <alignment horizontal="left" vertical="center" wrapText="1"/>
    </xf>
    <xf numFmtId="0" fontId="6" fillId="0" borderId="33" xfId="5" applyBorder="1"/>
    <xf numFmtId="0" fontId="6" fillId="0" borderId="34" xfId="5" applyBorder="1"/>
    <xf numFmtId="0" fontId="7" fillId="0" borderId="0" xfId="5" applyFont="1" applyAlignment="1">
      <alignment horizontal="left" vertical="center"/>
    </xf>
    <xf numFmtId="0" fontId="6" fillId="0" borderId="0" xfId="5" applyAlignment="1">
      <alignment vertical="center"/>
    </xf>
    <xf numFmtId="0" fontId="7" fillId="0" borderId="17" xfId="8" applyFont="1" applyBorder="1" applyAlignment="1">
      <alignment horizontal="center"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35" xfId="5" applyFont="1" applyBorder="1" applyAlignment="1">
      <alignment horizontal="center" vertical="center"/>
    </xf>
    <xf numFmtId="0" fontId="7" fillId="0" borderId="17" xfId="5" applyFont="1" applyBorder="1" applyAlignment="1">
      <alignment horizontal="center"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0" xfId="5" applyAlignment="1">
      <alignment horizontal="left" vertical="center"/>
    </xf>
    <xf numFmtId="0" fontId="6" fillId="0" borderId="36"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6"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25"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39"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6"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0"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 xfId="5" applyFont="1" applyBorder="1" applyAlignment="1">
      <alignment horizontal="center" vertical="center"/>
    </xf>
    <xf numFmtId="0" fontId="7" fillId="0" borderId="21" xfId="5" applyFont="1" applyBorder="1" applyAlignment="1">
      <alignment horizontal="center" vertical="center"/>
    </xf>
    <xf numFmtId="0" fontId="7" fillId="0" borderId="4" xfId="5" applyFont="1" applyBorder="1" applyAlignment="1">
      <alignment horizontal="center" vertical="center"/>
    </xf>
    <xf numFmtId="0" fontId="7" fillId="0" borderId="26" xfId="5" applyFont="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1"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2" xfId="5" applyFont="1" applyBorder="1" applyAlignment="1">
      <alignment horizontal="center" vertical="center" shrinkToFit="1"/>
    </xf>
    <xf numFmtId="0" fontId="6" fillId="0" borderId="17" xfId="5" applyBorder="1" applyAlignment="1">
      <alignment horizontal="center" vertical="center"/>
    </xf>
    <xf numFmtId="0" fontId="6" fillId="0" borderId="39" xfId="5" applyBorder="1" applyAlignment="1">
      <alignment horizontal="center" vertical="center"/>
    </xf>
    <xf numFmtId="0" fontId="7" fillId="0" borderId="39" xfId="5" applyFont="1" applyBorder="1" applyAlignment="1">
      <alignment horizontal="center" vertical="center"/>
    </xf>
    <xf numFmtId="0" fontId="6" fillId="0" borderId="19" xfId="5" applyBorder="1" applyAlignment="1">
      <alignment horizontal="center" vertical="center"/>
    </xf>
    <xf numFmtId="0" fontId="6" fillId="0" borderId="20" xfId="5" applyBorder="1"/>
    <xf numFmtId="0" fontId="7" fillId="0" borderId="29"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41" xfId="5" applyFont="1" applyBorder="1" applyAlignment="1">
      <alignment horizontal="left" vertical="center" shrinkToFit="1"/>
    </xf>
    <xf numFmtId="0" fontId="6" fillId="0" borderId="21" xfId="5" applyBorder="1" applyAlignment="1">
      <alignment horizontal="left"/>
    </xf>
    <xf numFmtId="0" fontId="7" fillId="0" borderId="36"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3"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6" fillId="0" borderId="0" xfId="5" applyAlignment="1">
      <alignment horizontal="right" vertical="center"/>
    </xf>
    <xf numFmtId="0" fontId="7" fillId="0" borderId="44" xfId="5" applyFont="1" applyBorder="1" applyAlignment="1">
      <alignment horizontal="center" vertical="center"/>
    </xf>
    <xf numFmtId="0" fontId="7" fillId="0" borderId="45" xfId="5" applyFont="1" applyBorder="1" applyAlignment="1">
      <alignment horizontal="center" vertical="center"/>
    </xf>
    <xf numFmtId="0" fontId="6" fillId="2" borderId="45" xfId="5" applyFill="1" applyBorder="1" applyAlignment="1">
      <alignment horizontal="center" vertical="center"/>
    </xf>
    <xf numFmtId="0" fontId="6" fillId="2" borderId="46" xfId="5" applyFill="1" applyBorder="1" applyAlignment="1">
      <alignment horizontal="center" vertical="center"/>
    </xf>
    <xf numFmtId="0" fontId="7" fillId="0" borderId="47" xfId="5" applyFont="1" applyBorder="1" applyAlignment="1">
      <alignment horizontal="center" vertical="center"/>
    </xf>
    <xf numFmtId="0" fontId="7" fillId="0" borderId="48" xfId="5" applyFont="1" applyBorder="1" applyAlignment="1">
      <alignment horizontal="center" vertical="center"/>
    </xf>
    <xf numFmtId="0" fontId="6" fillId="0" borderId="49" xfId="5" applyBorder="1" applyAlignment="1">
      <alignment horizontal="center" vertical="center"/>
    </xf>
    <xf numFmtId="0" fontId="6" fillId="0" borderId="50" xfId="5" applyBorder="1" applyAlignment="1">
      <alignment horizontal="center" vertical="center"/>
    </xf>
    <xf numFmtId="0" fontId="6" fillId="0" borderId="50" xfId="5" applyBorder="1"/>
    <xf numFmtId="0" fontId="6" fillId="0" borderId="51" xfId="5" applyBorder="1"/>
    <xf numFmtId="0" fontId="7" fillId="0" borderId="0" xfId="5" applyFont="1" applyAlignment="1">
      <alignment horizontal="center" vertical="center"/>
    </xf>
    <xf numFmtId="0" fontId="7" fillId="0" borderId="7" xfId="5" applyFont="1" applyBorder="1" applyAlignment="1">
      <alignment horizontal="left" vertical="top"/>
    </xf>
    <xf numFmtId="0" fontId="5" fillId="0" borderId="17" xfId="7" applyFont="1" applyBorder="1">
      <alignment vertical="center"/>
    </xf>
    <xf numFmtId="0" fontId="5" fillId="0" borderId="17" xfId="3" applyFont="1" applyBorder="1" applyAlignment="1">
      <alignment horizontal="center" vertical="center" wrapText="1"/>
    </xf>
    <xf numFmtId="0" fontId="5" fillId="0" borderId="25" xfId="3" applyFont="1" applyBorder="1" applyAlignment="1">
      <alignment horizontal="center" vertical="center" wrapText="1"/>
    </xf>
    <xf numFmtId="0" fontId="5" fillId="0" borderId="16"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17" xfId="7" applyFont="1" applyBorder="1" applyAlignment="1">
      <alignment horizontal="center" vertical="center" wrapText="1"/>
    </xf>
    <xf numFmtId="0" fontId="5" fillId="0" borderId="17" xfId="7" applyFont="1" applyBorder="1" applyAlignment="1">
      <alignment horizontal="right" vertical="center"/>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0" fontId="5" fillId="0" borderId="17" xfId="7" applyFont="1" applyBorder="1" applyAlignment="1">
      <alignment horizontal="center" vertical="center"/>
    </xf>
    <xf numFmtId="0" fontId="5" fillId="0" borderId="17" xfId="7" applyFont="1" applyBorder="1" applyAlignment="1">
      <alignment horizontal="left" vertical="center"/>
    </xf>
    <xf numFmtId="0" fontId="5" fillId="4" borderId="17" xfId="7" applyFont="1" applyFill="1" applyBorder="1" applyAlignment="1">
      <alignment horizontal="right" vertical="center"/>
    </xf>
    <xf numFmtId="0" fontId="5" fillId="0" borderId="25" xfId="7" applyFont="1" applyBorder="1">
      <alignment vertical="center"/>
    </xf>
    <xf numFmtId="176" fontId="5" fillId="0" borderId="53" xfId="7" applyNumberFormat="1" applyFont="1" applyBorder="1">
      <alignment vertical="center"/>
    </xf>
    <xf numFmtId="176" fontId="5" fillId="0" borderId="54" xfId="7" applyNumberFormat="1" applyFont="1" applyBorder="1">
      <alignment vertical="center"/>
    </xf>
    <xf numFmtId="179" fontId="5" fillId="0" borderId="17" xfId="7" applyNumberFormat="1" applyFont="1" applyBorder="1" applyAlignment="1">
      <alignment horizontal="center" vertical="center"/>
    </xf>
    <xf numFmtId="0" fontId="5" fillId="0" borderId="25" xfId="7" applyFont="1" applyBorder="1" applyAlignment="1">
      <alignment horizontal="center" vertical="center"/>
    </xf>
    <xf numFmtId="0" fontId="5" fillId="0" borderId="65" xfId="7" applyFont="1" applyBorder="1" applyAlignment="1">
      <alignment horizontal="center" vertical="center"/>
    </xf>
    <xf numFmtId="0" fontId="5" fillId="0" borderId="66" xfId="7" applyFont="1" applyBorder="1" applyAlignment="1">
      <alignment horizontal="center" vertical="center"/>
    </xf>
    <xf numFmtId="0" fontId="5" fillId="0" borderId="67" xfId="7" applyFont="1" applyBorder="1" applyAlignment="1">
      <alignment horizontal="center" vertical="center"/>
    </xf>
    <xf numFmtId="0" fontId="5" fillId="0" borderId="61" xfId="7" applyFont="1" applyBorder="1" applyAlignment="1">
      <alignment horizontal="center" vertical="center"/>
    </xf>
    <xf numFmtId="0" fontId="5" fillId="0" borderId="62" xfId="7" applyFont="1" applyBorder="1" applyAlignment="1">
      <alignment horizontal="center" vertical="center"/>
    </xf>
    <xf numFmtId="0" fontId="5" fillId="0" borderId="63" xfId="7" applyFont="1" applyBorder="1" applyAlignment="1">
      <alignment horizontal="center" vertical="center"/>
    </xf>
    <xf numFmtId="0" fontId="2" fillId="5" borderId="25" xfId="7" applyFont="1" applyFill="1" applyBorder="1" applyAlignment="1">
      <alignment horizontal="center" vertical="center" shrinkToFit="1"/>
    </xf>
    <xf numFmtId="0" fontId="2" fillId="5" borderId="16" xfId="7" applyFont="1" applyFill="1" applyBorder="1" applyAlignment="1">
      <alignment horizontal="center" vertical="center" shrinkToFit="1"/>
    </xf>
    <xf numFmtId="0" fontId="2" fillId="5" borderId="3" xfId="7" applyFont="1" applyFill="1" applyBorder="1" applyAlignment="1">
      <alignment horizontal="center" vertical="center" shrinkToFit="1"/>
    </xf>
    <xf numFmtId="0" fontId="2" fillId="5" borderId="21" xfId="7" applyFont="1" applyFill="1" applyBorder="1" applyAlignment="1">
      <alignment horizontal="center" vertical="center" shrinkToFit="1"/>
    </xf>
    <xf numFmtId="0" fontId="2" fillId="0" borderId="3" xfId="7" applyFont="1" applyBorder="1" applyAlignment="1">
      <alignment horizontal="center" vertical="center"/>
    </xf>
    <xf numFmtId="0" fontId="2" fillId="0" borderId="21" xfId="7" applyFont="1" applyBorder="1" applyAlignment="1">
      <alignment horizontal="center" vertical="center"/>
    </xf>
    <xf numFmtId="0" fontId="2" fillId="0" borderId="9" xfId="7" applyFont="1" applyBorder="1" applyAlignment="1">
      <alignment horizontal="center" vertical="center"/>
    </xf>
    <xf numFmtId="0" fontId="2" fillId="0" borderId="24" xfId="7" applyFont="1" applyBorder="1" applyAlignment="1">
      <alignment horizontal="center" vertical="center"/>
    </xf>
    <xf numFmtId="0" fontId="5" fillId="0" borderId="73" xfId="7" applyFont="1" applyBorder="1" applyAlignment="1">
      <alignment horizontal="center" vertical="center"/>
    </xf>
    <xf numFmtId="0" fontId="5" fillId="0" borderId="74" xfId="7" applyFont="1" applyBorder="1" applyAlignment="1">
      <alignment horizontal="center" vertical="center"/>
    </xf>
    <xf numFmtId="0" fontId="5" fillId="0" borderId="75" xfId="7" applyFont="1" applyBorder="1" applyAlignment="1">
      <alignment horizontal="center" vertical="center"/>
    </xf>
    <xf numFmtId="0" fontId="14" fillId="0" borderId="39" xfId="7" applyFont="1" applyBorder="1" applyAlignment="1">
      <alignment horizontal="center" vertical="center" wrapText="1"/>
    </xf>
    <xf numFmtId="0" fontId="14" fillId="0" borderId="22" xfId="7" applyFont="1" applyBorder="1" applyAlignment="1">
      <alignment horizontal="center" vertical="center" wrapText="1"/>
    </xf>
    <xf numFmtId="0" fontId="14" fillId="0" borderId="28" xfId="7" applyFont="1" applyBorder="1" applyAlignment="1">
      <alignment horizontal="center" vertical="center" wrapText="1"/>
    </xf>
    <xf numFmtId="0" fontId="5" fillId="0" borderId="39" xfId="7" applyFont="1" applyBorder="1" applyAlignment="1">
      <alignment horizontal="center" vertical="center"/>
    </xf>
    <xf numFmtId="0" fontId="5" fillId="0" borderId="22" xfId="7" applyFont="1" applyBorder="1" applyAlignment="1">
      <alignment horizontal="center" vertical="center"/>
    </xf>
    <xf numFmtId="0" fontId="5" fillId="0" borderId="28"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5" fillId="0" borderId="9" xfId="7" applyFont="1" applyBorder="1" applyAlignment="1">
      <alignment horizontal="center" vertical="center"/>
    </xf>
    <xf numFmtId="0" fontId="5" fillId="0" borderId="10" xfId="7" applyFont="1" applyBorder="1" applyAlignment="1">
      <alignment horizontal="center" vertical="center"/>
    </xf>
    <xf numFmtId="0" fontId="5" fillId="0" borderId="24" xfId="7" applyFont="1" applyBorder="1" applyAlignment="1">
      <alignment horizontal="center" vertical="center"/>
    </xf>
    <xf numFmtId="0" fontId="5" fillId="0" borderId="56" xfId="7" applyFont="1" applyBorder="1" applyAlignment="1">
      <alignment horizontal="center" vertical="center"/>
    </xf>
    <xf numFmtId="0" fontId="5" fillId="0" borderId="57" xfId="7" applyFont="1" applyBorder="1" applyAlignment="1">
      <alignment horizontal="center" vertical="center"/>
    </xf>
    <xf numFmtId="0" fontId="5" fillId="0" borderId="58" xfId="7" applyFont="1" applyBorder="1" applyAlignment="1">
      <alignment horizontal="left" vertical="center"/>
    </xf>
    <xf numFmtId="0" fontId="5" fillId="0" borderId="59" xfId="7" applyFont="1" applyBorder="1" applyAlignment="1">
      <alignment horizontal="left" vertical="center"/>
    </xf>
    <xf numFmtId="0" fontId="5" fillId="0" borderId="60" xfId="7" applyFont="1" applyBorder="1" applyAlignment="1">
      <alignment horizontal="left" vertical="center"/>
    </xf>
    <xf numFmtId="0" fontId="5" fillId="0" borderId="2" xfId="7" applyFont="1" applyBorder="1" applyAlignment="1">
      <alignment horizontal="center" vertical="center"/>
    </xf>
    <xf numFmtId="0" fontId="5" fillId="4" borderId="19" xfId="7" applyFont="1" applyFill="1" applyBorder="1" applyAlignment="1">
      <alignment horizontal="center" vertical="center"/>
    </xf>
    <xf numFmtId="0" fontId="5" fillId="4" borderId="0" xfId="7" applyFont="1" applyFill="1" applyAlignment="1">
      <alignment horizontal="center" vertical="center"/>
    </xf>
    <xf numFmtId="0" fontId="22" fillId="0" borderId="43" xfId="7" applyFont="1" applyBorder="1" applyAlignment="1">
      <alignment horizontal="center" vertical="center"/>
    </xf>
    <xf numFmtId="0" fontId="22" fillId="0" borderId="10" xfId="7" applyFont="1" applyBorder="1" applyAlignment="1">
      <alignment horizontal="center" vertical="center"/>
    </xf>
    <xf numFmtId="0" fontId="22" fillId="0" borderId="24" xfId="7" applyFont="1" applyBorder="1" applyAlignment="1">
      <alignment horizontal="center" vertical="center"/>
    </xf>
    <xf numFmtId="0" fontId="22" fillId="0" borderId="9" xfId="7" applyFont="1" applyBorder="1" applyAlignment="1">
      <alignment horizontal="center" vertical="center"/>
    </xf>
    <xf numFmtId="0" fontId="5" fillId="0" borderId="48" xfId="7" applyFont="1" applyBorder="1" applyAlignment="1">
      <alignment horizontal="center" vertical="center" wrapText="1"/>
    </xf>
    <xf numFmtId="0" fontId="2" fillId="0" borderId="17" xfId="7" applyFont="1" applyBorder="1" applyAlignment="1">
      <alignment horizontal="center" vertical="center" wrapText="1"/>
    </xf>
    <xf numFmtId="0" fontId="2" fillId="5" borderId="17" xfId="7" applyFont="1" applyFill="1" applyBorder="1" applyAlignment="1">
      <alignment vertical="center" shrinkToFit="1"/>
    </xf>
    <xf numFmtId="0" fontId="2" fillId="0" borderId="17" xfId="7" applyFont="1" applyBorder="1">
      <alignment vertical="center"/>
    </xf>
    <xf numFmtId="0" fontId="28" fillId="7" borderId="55" xfId="7" applyFont="1" applyFill="1" applyBorder="1" applyAlignment="1">
      <alignment horizontal="center" vertical="center"/>
    </xf>
    <xf numFmtId="49" fontId="5" fillId="0" borderId="17" xfId="7" applyNumberFormat="1" applyFont="1" applyBorder="1" applyAlignment="1">
      <alignment horizontal="center" vertical="center"/>
    </xf>
    <xf numFmtId="0" fontId="5" fillId="0" borderId="16" xfId="7" applyFont="1" applyBorder="1" applyAlignment="1">
      <alignment horizontal="center" vertical="center" wrapText="1"/>
    </xf>
    <xf numFmtId="0" fontId="18" fillId="6" borderId="17" xfId="0" applyFont="1" applyFill="1" applyBorder="1">
      <alignment vertical="center"/>
    </xf>
    <xf numFmtId="0" fontId="28" fillId="7" borderId="70" xfId="7" applyFont="1" applyFill="1" applyBorder="1" applyAlignment="1">
      <alignment horizontal="center" vertical="center"/>
    </xf>
    <xf numFmtId="0" fontId="5" fillId="0" borderId="17" xfId="7" applyFont="1" applyBorder="1" applyAlignment="1">
      <alignment vertical="center" wrapText="1"/>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4" borderId="10" xfId="7" applyFont="1" applyFill="1" applyBorder="1" applyAlignment="1">
      <alignment horizontal="center" vertical="center"/>
    </xf>
    <xf numFmtId="0" fontId="2" fillId="0" borderId="10" xfId="7" applyFont="1" applyBorder="1" applyAlignment="1">
      <alignment horizontal="center" vertical="center"/>
    </xf>
    <xf numFmtId="0" fontId="2" fillId="5" borderId="17" xfId="7" applyFont="1" applyFill="1" applyBorder="1" applyAlignment="1">
      <alignment horizontal="center" vertical="center"/>
    </xf>
    <xf numFmtId="0" fontId="31" fillId="4" borderId="25" xfId="0" applyFont="1" applyFill="1" applyBorder="1" applyAlignment="1">
      <alignment horizontal="center" vertical="center"/>
    </xf>
    <xf numFmtId="0" fontId="31" fillId="4" borderId="23" xfId="0" applyFont="1" applyFill="1" applyBorder="1" applyAlignment="1">
      <alignment horizontal="center" vertical="center"/>
    </xf>
    <xf numFmtId="0" fontId="31" fillId="4" borderId="16" xfId="0" applyFont="1" applyFill="1" applyBorder="1" applyAlignment="1">
      <alignment horizontal="center" vertical="center"/>
    </xf>
    <xf numFmtId="0" fontId="2" fillId="3" borderId="17" xfId="7" applyFont="1" applyFill="1" applyBorder="1" applyAlignment="1">
      <alignment horizontal="center" vertical="center"/>
    </xf>
    <xf numFmtId="0" fontId="5" fillId="0" borderId="23" xfId="7" applyFont="1" applyBorder="1" applyAlignment="1" applyProtection="1">
      <alignment horizontal="center" vertical="center"/>
      <protection locked="0"/>
    </xf>
    <xf numFmtId="0" fontId="5" fillId="0" borderId="16" xfId="7" applyFont="1" applyBorder="1" applyAlignment="1" applyProtection="1">
      <alignment horizontal="center" vertical="center"/>
      <protection locked="0"/>
    </xf>
    <xf numFmtId="0" fontId="5" fillId="0" borderId="10" xfId="7" applyFont="1" applyBorder="1" applyAlignment="1" applyProtection="1">
      <alignment horizontal="center" vertical="center"/>
      <protection locked="0"/>
    </xf>
    <xf numFmtId="0" fontId="5" fillId="0" borderId="24" xfId="7" applyFont="1" applyBorder="1" applyAlignment="1" applyProtection="1">
      <alignment horizontal="center" vertical="center"/>
      <protection locked="0"/>
    </xf>
    <xf numFmtId="0" fontId="28" fillId="7" borderId="59" xfId="7" applyFont="1" applyFill="1" applyBorder="1" applyAlignment="1" applyProtection="1">
      <alignment horizontal="center" vertical="center"/>
      <protection locked="0"/>
    </xf>
    <xf numFmtId="0" fontId="5" fillId="0" borderId="74" xfId="7" applyFont="1" applyBorder="1" applyAlignment="1" applyProtection="1">
      <alignment horizontal="center" vertical="center"/>
      <protection locked="0"/>
    </xf>
    <xf numFmtId="0" fontId="5" fillId="0" borderId="75" xfId="7" applyFont="1" applyBorder="1" applyAlignment="1" applyProtection="1">
      <alignment horizontal="center" vertical="center"/>
      <protection locked="0"/>
    </xf>
    <xf numFmtId="0" fontId="5" fillId="0" borderId="39" xfId="7" applyFont="1" applyBorder="1" applyAlignment="1" applyProtection="1">
      <alignment horizontal="center" vertical="center" wrapText="1"/>
      <protection locked="0"/>
    </xf>
    <xf numFmtId="0" fontId="5" fillId="0" borderId="22" xfId="7" applyFont="1" applyBorder="1" applyAlignment="1" applyProtection="1">
      <alignment horizontal="center" vertical="center" wrapText="1"/>
      <protection locked="0"/>
    </xf>
    <xf numFmtId="0" fontId="5" fillId="0" borderId="28" xfId="7" applyFont="1" applyBorder="1" applyAlignment="1" applyProtection="1">
      <alignment horizontal="center" vertical="center" wrapText="1"/>
      <protection locked="0"/>
    </xf>
    <xf numFmtId="0" fontId="5" fillId="0" borderId="17" xfId="7" applyFont="1" applyBorder="1" applyAlignment="1" applyProtection="1">
      <alignment horizontal="center" vertical="center" wrapText="1"/>
      <protection locked="0"/>
    </xf>
    <xf numFmtId="0" fontId="5" fillId="0" borderId="28" xfId="7" applyFont="1" applyBorder="1" applyAlignment="1" applyProtection="1">
      <alignment horizontal="center" vertical="center"/>
      <protection locked="0"/>
    </xf>
    <xf numFmtId="0" fontId="5" fillId="0" borderId="17" xfId="7" applyFont="1" applyBorder="1" applyAlignment="1" applyProtection="1">
      <alignment horizontal="center" vertical="center"/>
      <protection locked="0"/>
    </xf>
    <xf numFmtId="0" fontId="5" fillId="0" borderId="19" xfId="7" applyFont="1" applyBorder="1" applyAlignment="1" applyProtection="1">
      <alignment horizontal="center" vertical="center" wrapText="1"/>
      <protection locked="0"/>
    </xf>
    <xf numFmtId="0" fontId="5" fillId="0" borderId="9" xfId="7" applyFont="1" applyBorder="1" applyAlignment="1" applyProtection="1">
      <alignment horizontal="center" vertical="center" wrapText="1"/>
      <protection locked="0"/>
    </xf>
    <xf numFmtId="0" fontId="5" fillId="0" borderId="9" xfId="7" applyFont="1" applyBorder="1" applyAlignment="1" applyProtection="1">
      <alignment horizontal="center" vertical="center"/>
      <protection locked="0"/>
    </xf>
    <xf numFmtId="0" fontId="5" fillId="0" borderId="25" xfId="7" applyFont="1" applyBorder="1" applyAlignment="1" applyProtection="1">
      <alignment horizontal="center" vertical="center"/>
      <protection locked="0"/>
    </xf>
    <xf numFmtId="49" fontId="5" fillId="0" borderId="28" xfId="7" applyNumberFormat="1" applyFont="1" applyBorder="1" applyAlignment="1" applyProtection="1">
      <alignment horizontal="center" vertical="center"/>
      <protection locked="0"/>
    </xf>
    <xf numFmtId="0" fontId="2" fillId="5" borderId="17" xfId="7" applyFont="1" applyFill="1" applyBorder="1" applyProtection="1">
      <alignment vertical="center"/>
      <protection locked="0"/>
    </xf>
    <xf numFmtId="0" fontId="29" fillId="3" borderId="17" xfId="7" applyFont="1" applyFill="1" applyBorder="1" applyAlignment="1">
      <alignment horizontal="center" vertical="center" wrapText="1"/>
    </xf>
    <xf numFmtId="0" fontId="29" fillId="4" borderId="10" xfId="7" applyFont="1" applyFill="1" applyBorder="1" applyAlignment="1" applyProtection="1">
      <alignment horizontal="center" vertical="center"/>
      <protection locked="0"/>
    </xf>
    <xf numFmtId="0" fontId="2" fillId="0" borderId="10" xfId="7" applyFont="1" applyBorder="1" applyAlignment="1" applyProtection="1">
      <alignment horizontal="center" vertical="center"/>
      <protection locked="0"/>
    </xf>
    <xf numFmtId="0" fontId="2" fillId="5" borderId="17" xfId="7" applyFont="1" applyFill="1" applyBorder="1" applyAlignment="1" applyProtection="1">
      <alignment horizontal="center" vertical="center"/>
      <protection locked="0"/>
    </xf>
    <xf numFmtId="0" fontId="5" fillId="0" borderId="24" xfId="7" applyFont="1" applyBorder="1" applyAlignment="1" applyProtection="1">
      <alignment horizontal="center" vertical="center" wrapText="1"/>
      <protection locked="0"/>
    </xf>
    <xf numFmtId="0" fontId="5" fillId="0" borderId="16" xfId="7" applyFont="1" applyBorder="1" applyAlignment="1" applyProtection="1">
      <alignment horizontal="center" vertical="center" wrapText="1"/>
      <protection locked="0"/>
    </xf>
    <xf numFmtId="0" fontId="2" fillId="0" borderId="28" xfId="7" applyFont="1" applyBorder="1" applyAlignment="1" applyProtection="1">
      <alignment horizontal="center" vertical="center" wrapText="1"/>
      <protection locked="0"/>
    </xf>
    <xf numFmtId="0" fontId="2" fillId="0" borderId="17" xfId="7" applyFont="1" applyBorder="1" applyAlignment="1" applyProtection="1">
      <alignment horizontal="center" vertical="center" wrapText="1"/>
      <protection locked="0"/>
    </xf>
    <xf numFmtId="0" fontId="29" fillId="3" borderId="17" xfId="7" applyFont="1" applyFill="1" applyBorder="1" applyAlignment="1">
      <alignment horizontal="center" vertical="center"/>
    </xf>
    <xf numFmtId="0" fontId="18" fillId="6" borderId="17" xfId="0" applyFont="1" applyFill="1" applyBorder="1" applyProtection="1">
      <alignment vertical="center"/>
      <protection locked="0"/>
    </xf>
    <xf numFmtId="0" fontId="2" fillId="0" borderId="27" xfId="7" applyFont="1" applyBorder="1" applyProtection="1">
      <alignment vertical="center"/>
      <protection locked="0"/>
    </xf>
    <xf numFmtId="0" fontId="5" fillId="0" borderId="22" xfId="7" applyFont="1" applyBorder="1" applyAlignment="1" applyProtection="1">
      <alignment horizontal="center" vertical="center"/>
      <protection locked="0"/>
    </xf>
    <xf numFmtId="0" fontId="5" fillId="4" borderId="97" xfId="7" applyFont="1" applyFill="1" applyBorder="1" applyAlignment="1" applyProtection="1">
      <alignment horizontal="center" vertical="center"/>
      <protection locked="0"/>
    </xf>
    <xf numFmtId="0" fontId="5" fillId="4" borderId="10" xfId="7" applyFont="1" applyFill="1" applyBorder="1" applyAlignment="1" applyProtection="1">
      <alignment horizontal="center" vertical="center"/>
      <protection locked="0"/>
    </xf>
    <xf numFmtId="0" fontId="5" fillId="4" borderId="98" xfId="7" applyFont="1" applyFill="1" applyBorder="1" applyAlignment="1" applyProtection="1">
      <alignment horizontal="center" vertical="center"/>
      <protection locked="0"/>
    </xf>
    <xf numFmtId="0" fontId="22" fillId="8" borderId="9" xfId="7" applyFont="1" applyFill="1" applyBorder="1" applyAlignment="1" applyProtection="1">
      <alignment horizontal="center" vertical="center"/>
      <protection locked="0"/>
    </xf>
    <xf numFmtId="0" fontId="22" fillId="8" borderId="10" xfId="7" applyFont="1" applyFill="1" applyBorder="1" applyAlignment="1" applyProtection="1">
      <alignment horizontal="center" vertical="center"/>
      <protection locked="0"/>
    </xf>
    <xf numFmtId="179" fontId="5" fillId="0" borderId="17" xfId="7" applyNumberFormat="1" applyFont="1" applyBorder="1" applyAlignment="1" applyProtection="1">
      <alignment horizontal="center" vertical="center"/>
      <protection locked="0"/>
    </xf>
    <xf numFmtId="0" fontId="2" fillId="5" borderId="39" xfId="7" applyFont="1" applyFill="1" applyBorder="1" applyProtection="1">
      <alignment vertical="center"/>
      <protection locked="0"/>
    </xf>
    <xf numFmtId="0" fontId="2" fillId="0" borderId="84" xfId="7" applyFont="1" applyBorder="1" applyAlignment="1" applyProtection="1">
      <alignment horizontal="center" vertical="center"/>
      <protection locked="0"/>
    </xf>
    <xf numFmtId="0" fontId="2" fillId="0" borderId="95" xfId="7" applyFont="1" applyBorder="1" applyAlignment="1" applyProtection="1">
      <alignment horizontal="center" vertical="center"/>
      <protection locked="0"/>
    </xf>
    <xf numFmtId="0" fontId="5" fillId="0" borderId="65" xfId="7" applyFont="1" applyBorder="1" applyAlignment="1" applyProtection="1">
      <alignment horizontal="center" vertical="center"/>
      <protection locked="0"/>
    </xf>
    <xf numFmtId="0" fontId="5" fillId="0" borderId="66" xfId="7" applyFont="1" applyBorder="1" applyAlignment="1" applyProtection="1">
      <alignment horizontal="center" vertical="center"/>
      <protection locked="0"/>
    </xf>
    <xf numFmtId="0" fontId="5" fillId="0" borderId="67" xfId="7" applyFont="1" applyBorder="1" applyAlignment="1" applyProtection="1">
      <alignment horizontal="center" vertical="center"/>
      <protection locked="0"/>
    </xf>
    <xf numFmtId="0" fontId="5" fillId="0" borderId="61" xfId="7" applyFont="1" applyBorder="1" applyAlignment="1" applyProtection="1">
      <alignment horizontal="center" vertical="center"/>
      <protection locked="0"/>
    </xf>
    <xf numFmtId="0" fontId="5" fillId="0" borderId="62" xfId="7" applyFont="1" applyBorder="1" applyAlignment="1" applyProtection="1">
      <alignment horizontal="center" vertical="center"/>
      <protection locked="0"/>
    </xf>
    <xf numFmtId="0" fontId="5" fillId="0" borderId="63" xfId="7" applyFont="1" applyBorder="1" applyAlignment="1" applyProtection="1">
      <alignment horizontal="center" vertical="center"/>
      <protection locked="0"/>
    </xf>
    <xf numFmtId="0" fontId="5" fillId="4" borderId="17" xfId="7" applyFont="1" applyFill="1" applyBorder="1" applyAlignment="1" applyProtection="1">
      <alignment horizontal="right" vertical="center"/>
      <protection locked="0"/>
    </xf>
    <xf numFmtId="0" fontId="5" fillId="0" borderId="17" xfId="7" applyFont="1" applyBorder="1" applyProtection="1">
      <alignment vertical="center"/>
      <protection locked="0"/>
    </xf>
    <xf numFmtId="0" fontId="5" fillId="0" borderId="25" xfId="7" applyFont="1" applyBorder="1" applyProtection="1">
      <alignment vertical="center"/>
      <protection locked="0"/>
    </xf>
    <xf numFmtId="0" fontId="5" fillId="0" borderId="25" xfId="3" applyFont="1" applyBorder="1" applyAlignment="1" applyProtection="1">
      <alignment horizontal="center" vertical="center" wrapText="1"/>
      <protection locked="0"/>
    </xf>
    <xf numFmtId="0" fontId="5" fillId="0" borderId="23" xfId="3" applyFont="1" applyBorder="1" applyAlignment="1" applyProtection="1">
      <alignment horizontal="center" vertical="center" wrapText="1"/>
      <protection locked="0"/>
    </xf>
    <xf numFmtId="0" fontId="5" fillId="0" borderId="16" xfId="3" applyFont="1" applyBorder="1" applyAlignment="1" applyProtection="1">
      <alignment horizontal="center" vertical="center" wrapText="1"/>
      <protection locked="0"/>
    </xf>
    <xf numFmtId="176" fontId="5" fillId="0" borderId="53" xfId="7" applyNumberFormat="1" applyFont="1" applyBorder="1" applyProtection="1">
      <alignment vertical="center"/>
      <protection locked="0"/>
    </xf>
    <xf numFmtId="176" fontId="5" fillId="0" borderId="54" xfId="7" applyNumberFormat="1" applyFont="1" applyBorder="1" applyProtection="1">
      <alignment vertical="center"/>
      <protection locked="0"/>
    </xf>
    <xf numFmtId="0" fontId="5" fillId="0" borderId="17" xfId="7" applyFont="1" applyBorder="1" applyAlignment="1" applyProtection="1">
      <alignment horizontal="left" vertical="center"/>
      <protection locked="0"/>
    </xf>
    <xf numFmtId="0" fontId="5" fillId="0" borderId="25" xfId="7" applyFont="1" applyBorder="1" applyAlignment="1" applyProtection="1">
      <alignment horizontal="center" vertical="center" wrapText="1"/>
      <protection locked="0"/>
    </xf>
    <xf numFmtId="0" fontId="5" fillId="0" borderId="17" xfId="7" applyFont="1" applyBorder="1" applyAlignment="1" applyProtection="1">
      <alignment horizontal="right" vertical="center"/>
      <protection locked="0"/>
    </xf>
    <xf numFmtId="0" fontId="5" fillId="0" borderId="17" xfId="3" applyFont="1" applyBorder="1" applyAlignment="1" applyProtection="1">
      <alignment horizontal="center" vertical="center" wrapText="1"/>
      <protection locked="0"/>
    </xf>
    <xf numFmtId="0" fontId="5" fillId="0" borderId="73" xfId="7" applyFont="1" applyBorder="1" applyAlignment="1" applyProtection="1">
      <alignment horizontal="center" vertical="center"/>
      <protection locked="0"/>
    </xf>
    <xf numFmtId="0" fontId="2" fillId="5" borderId="25" xfId="7" applyFont="1" applyFill="1" applyBorder="1" applyAlignment="1" applyProtection="1">
      <alignment horizontal="center" vertical="center" shrinkToFit="1"/>
      <protection locked="0"/>
    </xf>
    <xf numFmtId="0" fontId="2" fillId="5" borderId="16" xfId="7" applyFont="1" applyFill="1" applyBorder="1" applyAlignment="1" applyProtection="1">
      <alignment horizontal="center" vertical="center" shrinkToFit="1"/>
      <protection locked="0"/>
    </xf>
    <xf numFmtId="0" fontId="2" fillId="0" borderId="90" xfId="7" applyFont="1" applyBorder="1" applyAlignment="1" applyProtection="1">
      <alignment horizontal="center" vertical="center"/>
      <protection locked="0"/>
    </xf>
    <xf numFmtId="0" fontId="2" fillId="0" borderId="92" xfId="7" applyFont="1" applyBorder="1" applyAlignment="1" applyProtection="1">
      <alignment horizontal="center" vertical="center"/>
      <protection locked="0"/>
    </xf>
    <xf numFmtId="0" fontId="2" fillId="0" borderId="94" xfId="7" applyFont="1" applyBorder="1" applyAlignment="1" applyProtection="1">
      <alignment horizontal="center" vertical="center"/>
      <protection locked="0"/>
    </xf>
    <xf numFmtId="0" fontId="5" fillId="0" borderId="90" xfId="7" applyFont="1" applyBorder="1" applyAlignment="1" applyProtection="1">
      <alignment horizontal="center" vertical="center"/>
      <protection locked="0"/>
    </xf>
    <xf numFmtId="0" fontId="5" fillId="0" borderId="92" xfId="7" applyFont="1" applyBorder="1" applyAlignment="1" applyProtection="1">
      <alignment horizontal="center" vertical="center"/>
      <protection locked="0"/>
    </xf>
    <xf numFmtId="0" fontId="5" fillId="0" borderId="94" xfId="7" applyFont="1" applyBorder="1" applyAlignment="1" applyProtection="1">
      <alignment horizontal="center" vertical="center"/>
      <protection locked="0"/>
    </xf>
    <xf numFmtId="0" fontId="5" fillId="0" borderId="89" xfId="7" applyFont="1" applyBorder="1" applyAlignment="1" applyProtection="1">
      <alignment horizontal="center" vertical="center"/>
      <protection locked="0"/>
    </xf>
    <xf numFmtId="0" fontId="5" fillId="0" borderId="91" xfId="7" applyFont="1" applyBorder="1" applyAlignment="1" applyProtection="1">
      <alignment horizontal="center" vertical="center"/>
      <protection locked="0"/>
    </xf>
    <xf numFmtId="0" fontId="5" fillId="0" borderId="93" xfId="7" applyFont="1" applyBorder="1" applyAlignment="1" applyProtection="1">
      <alignment horizontal="center" vertical="center"/>
      <protection locked="0"/>
    </xf>
    <xf numFmtId="0" fontId="5" fillId="0" borderId="79" xfId="7" applyFont="1" applyBorder="1" applyAlignment="1" applyProtection="1">
      <alignment horizontal="center" vertical="center"/>
      <protection locked="0"/>
    </xf>
    <xf numFmtId="0" fontId="5" fillId="0" borderId="80" xfId="7" applyFont="1" applyBorder="1" applyAlignment="1" applyProtection="1">
      <alignment horizontal="center" vertical="center"/>
      <protection locked="0"/>
    </xf>
    <xf numFmtId="0" fontId="5" fillId="0" borderId="81" xfId="7" applyFont="1" applyBorder="1" applyAlignment="1" applyProtection="1">
      <alignment horizontal="center" vertical="center"/>
      <protection locked="0"/>
    </xf>
    <xf numFmtId="0" fontId="5" fillId="0" borderId="39" xfId="7" applyFont="1" applyBorder="1" applyAlignment="1" applyProtection="1">
      <alignment horizontal="center" vertical="center"/>
      <protection locked="0"/>
    </xf>
    <xf numFmtId="0" fontId="5" fillId="4" borderId="25" xfId="7" applyFont="1" applyFill="1" applyBorder="1" applyAlignment="1" applyProtection="1">
      <alignment horizontal="right" vertical="center"/>
      <protection locked="0"/>
    </xf>
    <xf numFmtId="0" fontId="5" fillId="4" borderId="23" xfId="7" applyFont="1" applyFill="1" applyBorder="1" applyAlignment="1" applyProtection="1">
      <alignment horizontal="right" vertical="center"/>
      <protection locked="0"/>
    </xf>
    <xf numFmtId="0" fontId="5" fillId="4" borderId="16" xfId="7" applyFont="1" applyFill="1" applyBorder="1" applyAlignment="1" applyProtection="1">
      <alignment horizontal="right" vertical="center"/>
      <protection locked="0"/>
    </xf>
    <xf numFmtId="0" fontId="5" fillId="0" borderId="2" xfId="7" applyFont="1" applyBorder="1" applyAlignment="1" applyProtection="1">
      <alignment horizontal="center" vertical="center"/>
      <protection locked="0"/>
    </xf>
    <xf numFmtId="0" fontId="5" fillId="4" borderId="19" xfId="7" applyFont="1" applyFill="1" applyBorder="1" applyAlignment="1" applyProtection="1">
      <alignment horizontal="center" vertical="center"/>
      <protection locked="0"/>
    </xf>
    <xf numFmtId="0" fontId="5" fillId="4" borderId="0" xfId="7" applyFont="1" applyFill="1" applyAlignment="1" applyProtection="1">
      <alignment horizontal="center" vertical="center"/>
      <protection locked="0"/>
    </xf>
    <xf numFmtId="0" fontId="22" fillId="0" borderId="85" xfId="7" applyFont="1" applyBorder="1" applyAlignment="1" applyProtection="1">
      <alignment horizontal="center" vertical="center"/>
      <protection locked="0"/>
    </xf>
    <xf numFmtId="0" fontId="14" fillId="0" borderId="39" xfId="7" applyFont="1" applyBorder="1" applyAlignment="1" applyProtection="1">
      <alignment horizontal="center" vertical="center" wrapText="1"/>
      <protection locked="0"/>
    </xf>
    <xf numFmtId="0" fontId="14" fillId="0" borderId="22" xfId="7" applyFont="1" applyBorder="1" applyAlignment="1" applyProtection="1">
      <alignment horizontal="center" vertical="center" wrapText="1"/>
      <protection locked="0"/>
    </xf>
    <xf numFmtId="0" fontId="14" fillId="0" borderId="28" xfId="7" applyFont="1" applyBorder="1" applyAlignment="1" applyProtection="1">
      <alignment horizontal="center" vertical="center" wrapText="1"/>
      <protection locked="0"/>
    </xf>
    <xf numFmtId="0" fontId="2" fillId="5" borderId="17" xfId="7" applyFont="1" applyFill="1" applyBorder="1" applyAlignment="1" applyProtection="1">
      <alignment vertical="center" shrinkToFit="1"/>
      <protection locked="0"/>
    </xf>
    <xf numFmtId="0" fontId="5" fillId="0" borderId="28" xfId="7" applyFont="1" applyBorder="1" applyAlignment="1" applyProtection="1">
      <alignment vertical="center" wrapText="1"/>
      <protection locked="0"/>
    </xf>
    <xf numFmtId="0" fontId="5" fillId="0" borderId="17" xfId="7" applyFont="1" applyBorder="1" applyAlignment="1" applyProtection="1">
      <alignment vertical="center" wrapText="1"/>
      <protection locked="0"/>
    </xf>
    <xf numFmtId="0" fontId="31" fillId="4" borderId="25" xfId="0" applyFont="1" applyFill="1" applyBorder="1" applyAlignment="1" applyProtection="1">
      <alignment horizontal="center" vertical="center"/>
      <protection locked="0"/>
    </xf>
    <xf numFmtId="0" fontId="31" fillId="4" borderId="23" xfId="0" applyFont="1" applyFill="1" applyBorder="1" applyAlignment="1" applyProtection="1">
      <alignment horizontal="center" vertical="center"/>
      <protection locked="0"/>
    </xf>
    <xf numFmtId="0" fontId="31" fillId="4" borderId="16" xfId="0" applyFont="1" applyFill="1" applyBorder="1" applyAlignment="1" applyProtection="1">
      <alignment horizontal="center" vertical="center"/>
      <protection locked="0"/>
    </xf>
    <xf numFmtId="0" fontId="2" fillId="0" borderId="17" xfId="7" applyFont="1" applyBorder="1" applyAlignment="1" applyProtection="1">
      <alignment vertical="center" wrapText="1"/>
      <protection locked="0"/>
    </xf>
    <xf numFmtId="0" fontId="5" fillId="0" borderId="3" xfId="7" applyFont="1" applyBorder="1" applyAlignment="1" applyProtection="1">
      <alignment horizontal="center" vertical="center" wrapText="1"/>
      <protection locked="0"/>
    </xf>
    <xf numFmtId="49" fontId="5" fillId="0" borderId="17" xfId="7" applyNumberFormat="1" applyFont="1" applyBorder="1" applyAlignment="1" applyProtection="1">
      <alignment horizontal="center" vertical="center"/>
      <protection locked="0"/>
    </xf>
    <xf numFmtId="0" fontId="2" fillId="0" borderId="17" xfId="7" applyFont="1" applyBorder="1" applyProtection="1">
      <alignment vertical="center"/>
      <protection locked="0"/>
    </xf>
  </cellXfs>
  <cellStyles count="10">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 name="標準_⑨指定申請様式（案）（多機能用総括表）" xfId="8" xr:uid="{00000000-0005-0000-0000-000008000000}"/>
    <cellStyle name="標準_事業者指定様式（多機能用総括表）作業ファイル" xfId="9" xr:uid="{00000000-0005-0000-0000-000009000000}"/>
  </cellStyles>
  <dxfs count="2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darkUp">
          <bgColor theme="1"/>
        </patternFill>
      </fill>
    </dxf>
    <dxf>
      <fill>
        <patternFill>
          <bgColor theme="1"/>
        </patternFill>
      </fill>
    </dxf>
    <dxf>
      <fill>
        <patternFill>
          <bgColor theme="1"/>
        </patternFill>
      </fill>
    </dxf>
    <dxf>
      <fill>
        <patternFill>
          <bgColor theme="1"/>
        </patternFill>
      </fill>
    </dxf>
    <dxf>
      <fill>
        <patternFill patternType="darkUp">
          <bgColor theme="1"/>
        </patternFill>
      </fill>
    </dxf>
    <dxf>
      <fill>
        <patternFill>
          <bgColor theme="1"/>
        </patternFill>
      </fill>
    </dxf>
    <dxf>
      <fill>
        <patternFill>
          <bgColor theme="1"/>
        </patternFill>
      </fill>
    </dxf>
    <dxf>
      <fill>
        <patternFill>
          <bgColor theme="1"/>
        </patternFill>
      </fill>
    </dxf>
    <dxf>
      <fill>
        <patternFill patternType="darkUp">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xdr:col>
      <xdr:colOff>28575</xdr:colOff>
      <xdr:row>2</xdr:row>
      <xdr:rowOff>57150</xdr:rowOff>
    </xdr:from>
    <xdr:to>
      <xdr:col>30</xdr:col>
      <xdr:colOff>142875</xdr:colOff>
      <xdr:row>4</xdr:row>
      <xdr:rowOff>114301</xdr:rowOff>
    </xdr:to>
    <xdr:grpSp>
      <xdr:nvGrpSpPr>
        <xdr:cNvPr id="2" name="グループ化 1">
          <a:extLst>
            <a:ext uri="{FF2B5EF4-FFF2-40B4-BE49-F238E27FC236}">
              <a16:creationId xmlns:a16="http://schemas.microsoft.com/office/drawing/2014/main" id="{529138A7-61E8-4143-829A-DEB4E7B1CC8F}"/>
            </a:ext>
          </a:extLst>
        </xdr:cNvPr>
        <xdr:cNvGrpSpPr/>
      </xdr:nvGrpSpPr>
      <xdr:grpSpPr>
        <a:xfrm>
          <a:off x="3038475" y="533400"/>
          <a:ext cx="5114925" cy="514351"/>
          <a:chOff x="3238500" y="542925"/>
          <a:chExt cx="4048125" cy="514351"/>
        </a:xfrm>
      </xdr:grpSpPr>
      <xdr:sp macro="" textlink="">
        <xdr:nvSpPr>
          <xdr:cNvPr id="3" name="角丸四角形 1">
            <a:extLst>
              <a:ext uri="{FF2B5EF4-FFF2-40B4-BE49-F238E27FC236}">
                <a16:creationId xmlns:a16="http://schemas.microsoft.com/office/drawing/2014/main" id="{90061082-45B1-AC1C-868F-AF8DA0089E57}"/>
              </a:ext>
            </a:extLst>
          </xdr:cNvPr>
          <xdr:cNvSpPr/>
        </xdr:nvSpPr>
        <xdr:spPr>
          <a:xfrm>
            <a:off x="3238500" y="542925"/>
            <a:ext cx="3771900" cy="39052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F9CB7A54-C764-7043-430C-C9ABF8DCF5DE}"/>
              </a:ext>
            </a:extLst>
          </xdr:cNvPr>
          <xdr:cNvSpPr txBox="1"/>
        </xdr:nvSpPr>
        <xdr:spPr>
          <a:xfrm>
            <a:off x="3533775" y="561976"/>
            <a:ext cx="375285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chemeClr val="bg1"/>
                </a:solidFill>
                <a:latin typeface="UD デジタル 教科書体 NP-B" panose="02020700000000000000" pitchFamily="18" charset="-128"/>
                <a:ea typeface="UD デジタル 教科書体 NP-B" panose="02020700000000000000" pitchFamily="18" charset="-128"/>
              </a:rPr>
              <a:t>※</a:t>
            </a:r>
            <a:r>
              <a:rPr kumimoji="1" lang="ja-JP" altLang="en-US" sz="1600" u="sng">
                <a:solidFill>
                  <a:schemeClr val="bg1"/>
                </a:solidFill>
                <a:latin typeface="UD デジタル 教科書体 NP-B" panose="02020700000000000000" pitchFamily="18" charset="-128"/>
                <a:ea typeface="UD デジタル 教科書体 NP-B" panose="02020700000000000000" pitchFamily="18" charset="-128"/>
              </a:rPr>
              <a:t>直近</a:t>
            </a:r>
            <a:r>
              <a:rPr kumimoji="1" lang="en-US" altLang="ja-JP" sz="1600" u="sng">
                <a:solidFill>
                  <a:schemeClr val="bg1"/>
                </a:solidFill>
                <a:latin typeface="UD デジタル 教科書体 NP-B" panose="02020700000000000000" pitchFamily="18" charset="-128"/>
                <a:ea typeface="UD デジタル 教科書体 NP-B" panose="02020700000000000000" pitchFamily="18" charset="-128"/>
              </a:rPr>
              <a:t>3</a:t>
            </a:r>
            <a:r>
              <a:rPr kumimoji="1" lang="ja-JP" altLang="en-US" sz="1600" u="sng">
                <a:solidFill>
                  <a:schemeClr val="bg1"/>
                </a:solidFill>
                <a:latin typeface="UD デジタル 教科書体 NP-B" panose="02020700000000000000" pitchFamily="18" charset="-128"/>
                <a:ea typeface="UD デジタル 教科書体 NP-B" panose="02020700000000000000" pitchFamily="18" charset="-128"/>
              </a:rPr>
              <a:t>か月の「実績分」</a:t>
            </a:r>
            <a:r>
              <a:rPr kumimoji="1" lang="ja-JP" altLang="en-US" sz="1600">
                <a:solidFill>
                  <a:schemeClr val="bg1"/>
                </a:solidFill>
                <a:latin typeface="UD デジタル 教科書体 NP-B" panose="02020700000000000000" pitchFamily="18" charset="-128"/>
                <a:ea typeface="UD デジタル 教科書体 NP-B" panose="02020700000000000000" pitchFamily="18" charset="-128"/>
              </a:rPr>
              <a:t>作成してください</a:t>
            </a:r>
          </a:p>
        </xdr:txBody>
      </xdr:sp>
    </xdr:grpSp>
    <xdr:clientData/>
  </xdr:twoCellAnchor>
  <xdr:twoCellAnchor>
    <xdr:from>
      <xdr:col>45</xdr:col>
      <xdr:colOff>573406</xdr:colOff>
      <xdr:row>14</xdr:row>
      <xdr:rowOff>38100</xdr:rowOff>
    </xdr:from>
    <xdr:to>
      <xdr:col>46</xdr:col>
      <xdr:colOff>28575</xdr:colOff>
      <xdr:row>16</xdr:row>
      <xdr:rowOff>171450</xdr:rowOff>
    </xdr:to>
    <xdr:sp macro="" textlink="">
      <xdr:nvSpPr>
        <xdr:cNvPr id="5" name="左大かっこ 4">
          <a:extLst>
            <a:ext uri="{FF2B5EF4-FFF2-40B4-BE49-F238E27FC236}">
              <a16:creationId xmlns:a16="http://schemas.microsoft.com/office/drawing/2014/main" id="{AC703943-E3ED-469B-8B20-8EAE0CE11D37}"/>
            </a:ext>
          </a:extLst>
        </xdr:cNvPr>
        <xdr:cNvSpPr/>
      </xdr:nvSpPr>
      <xdr:spPr>
        <a:xfrm>
          <a:off x="15022831" y="3000375"/>
          <a:ext cx="83819" cy="590550"/>
        </a:xfrm>
        <a:prstGeom prst="leftBracket">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104775</xdr:colOff>
      <xdr:row>6</xdr:row>
      <xdr:rowOff>19048</xdr:rowOff>
    </xdr:from>
    <xdr:to>
      <xdr:col>58</xdr:col>
      <xdr:colOff>133350</xdr:colOff>
      <xdr:row>67</xdr:row>
      <xdr:rowOff>152399</xdr:rowOff>
    </xdr:to>
    <xdr:grpSp>
      <xdr:nvGrpSpPr>
        <xdr:cNvPr id="6" name="グループ化 5">
          <a:extLst>
            <a:ext uri="{FF2B5EF4-FFF2-40B4-BE49-F238E27FC236}">
              <a16:creationId xmlns:a16="http://schemas.microsoft.com/office/drawing/2014/main" id="{92C7A471-680D-4506-AD3D-519379EB689F}"/>
            </a:ext>
          </a:extLst>
        </xdr:cNvPr>
        <xdr:cNvGrpSpPr/>
      </xdr:nvGrpSpPr>
      <xdr:grpSpPr>
        <a:xfrm>
          <a:off x="11410950" y="1304923"/>
          <a:ext cx="11344275" cy="12573001"/>
          <a:chOff x="11410950" y="1304676"/>
          <a:chExt cx="11344275" cy="11603564"/>
        </a:xfrm>
      </xdr:grpSpPr>
      <xdr:sp macro="" textlink="">
        <xdr:nvSpPr>
          <xdr:cNvPr id="7" name="テキスト ボックス 6">
            <a:extLst>
              <a:ext uri="{FF2B5EF4-FFF2-40B4-BE49-F238E27FC236}">
                <a16:creationId xmlns:a16="http://schemas.microsoft.com/office/drawing/2014/main" id="{F7CBDD36-C862-7B96-0E92-326277A28475}"/>
              </a:ext>
            </a:extLst>
          </xdr:cNvPr>
          <xdr:cNvSpPr txBox="1"/>
        </xdr:nvSpPr>
        <xdr:spPr>
          <a:xfrm>
            <a:off x="11410950" y="1304676"/>
            <a:ext cx="11344275" cy="11603564"/>
          </a:xfrm>
          <a:prstGeom prst="rect">
            <a:avLst/>
          </a:prstGeom>
          <a:solidFill>
            <a:schemeClr val="accent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bg1"/>
                </a:solidFill>
                <a:latin typeface="UD デジタル 教科書体 NP-B" panose="02020700000000000000" pitchFamily="18" charset="-128"/>
                <a:ea typeface="UD デジタル 教科書体 NP-B" panose="02020700000000000000" pitchFamily="18" charset="-128"/>
              </a:rPr>
              <a:t>●施設外就労を</a:t>
            </a:r>
            <a:r>
              <a:rPr kumimoji="1" lang="ja-JP" altLang="en-US" sz="1800" u="sng">
                <a:solidFill>
                  <a:schemeClr val="bg1"/>
                </a:solidFill>
                <a:latin typeface="UD デジタル 教科書体 NP-B" panose="02020700000000000000" pitchFamily="18" charset="-128"/>
                <a:ea typeface="UD デジタル 教科書体 NP-B" panose="02020700000000000000" pitchFamily="18" charset="-128"/>
              </a:rPr>
              <a:t>している事業所</a:t>
            </a:r>
            <a:endParaRPr kumimoji="1" lang="en-US" altLang="ja-JP" sz="1800" u="sng">
              <a:solidFill>
                <a:schemeClr val="bg1"/>
              </a:solidFill>
              <a:latin typeface="UD デジタル 教科書体 NP-B" panose="02020700000000000000" pitchFamily="18" charset="-128"/>
              <a:ea typeface="UD デジタル 教科書体 NP-B" panose="02020700000000000000" pitchFamily="18" charset="-128"/>
            </a:endParaRPr>
          </a:p>
          <a:p>
            <a:r>
              <a:rPr kumimoji="1" lang="ja-JP" altLang="en-US" sz="1400">
                <a:solidFill>
                  <a:schemeClr val="bg1"/>
                </a:solidFill>
                <a:latin typeface="UD デジタル 教科書体 NP-B" panose="02020700000000000000" pitchFamily="18" charset="-128"/>
                <a:ea typeface="UD デジタル 教科書体 NP-B" panose="02020700000000000000" pitchFamily="18" charset="-128"/>
              </a:rPr>
              <a:t>　➢別紙</a:t>
            </a:r>
            <a:r>
              <a:rPr kumimoji="1" lang="en-US" altLang="ja-JP" sz="1400">
                <a:solidFill>
                  <a:schemeClr val="bg1"/>
                </a:solidFill>
                <a:latin typeface="UD デジタル 教科書体 NP-B" panose="02020700000000000000" pitchFamily="18" charset="-128"/>
                <a:ea typeface="UD デジタル 教科書体 NP-B" panose="02020700000000000000" pitchFamily="18" charset="-128"/>
              </a:rPr>
              <a:t>2【</a:t>
            </a:r>
            <a:r>
              <a:rPr kumimoji="1" lang="ja-JP" altLang="en-US" sz="1400">
                <a:solidFill>
                  <a:schemeClr val="bg1"/>
                </a:solidFill>
                <a:latin typeface="UD デジタル 教科書体 NP-B" panose="02020700000000000000" pitchFamily="18" charset="-128"/>
                <a:ea typeface="UD デジタル 教科書体 NP-B" panose="02020700000000000000" pitchFamily="18" charset="-128"/>
              </a:rPr>
              <a:t>事業所内</a:t>
            </a:r>
            <a:r>
              <a:rPr kumimoji="1" lang="en-US" altLang="ja-JP" sz="1400">
                <a:solidFill>
                  <a:schemeClr val="bg1"/>
                </a:solidFill>
                <a:latin typeface="UD デジタル 教科書体 NP-B" panose="02020700000000000000" pitchFamily="18" charset="-128"/>
                <a:ea typeface="UD デジタル 教科書体 NP-B" panose="02020700000000000000" pitchFamily="18" charset="-128"/>
              </a:rPr>
              <a:t>】</a:t>
            </a:r>
            <a:r>
              <a:rPr kumimoji="1" lang="ja-JP" altLang="en-US" sz="1400">
                <a:solidFill>
                  <a:schemeClr val="bg1"/>
                </a:solidFill>
                <a:latin typeface="UD デジタル 教科書体 NP-B" panose="02020700000000000000" pitchFamily="18" charset="-128"/>
                <a:ea typeface="UD デジタル 教科書体 NP-B" panose="02020700000000000000" pitchFamily="18" charset="-128"/>
              </a:rPr>
              <a:t>、別紙</a:t>
            </a:r>
            <a:r>
              <a:rPr kumimoji="1" lang="en-US" altLang="ja-JP" sz="1400">
                <a:solidFill>
                  <a:schemeClr val="bg1"/>
                </a:solidFill>
                <a:latin typeface="UD デジタル 教科書体 NP-B" panose="02020700000000000000" pitchFamily="18" charset="-128"/>
                <a:ea typeface="UD デジタル 教科書体 NP-B" panose="02020700000000000000" pitchFamily="18" charset="-128"/>
              </a:rPr>
              <a:t>2【</a:t>
            </a:r>
            <a:r>
              <a:rPr kumimoji="1" lang="ja-JP" altLang="en-US" sz="1400">
                <a:solidFill>
                  <a:schemeClr val="bg1"/>
                </a:solidFill>
                <a:latin typeface="UD デジタル 教科書体 NP-B" panose="02020700000000000000" pitchFamily="18" charset="-128"/>
                <a:ea typeface="UD デジタル 教科書体 NP-B" panose="02020700000000000000" pitchFamily="18" charset="-128"/>
              </a:rPr>
              <a:t>施設外就労</a:t>
            </a:r>
            <a:r>
              <a:rPr kumimoji="1" lang="en-US" altLang="ja-JP" sz="1400">
                <a:solidFill>
                  <a:schemeClr val="bg1"/>
                </a:solidFill>
                <a:latin typeface="UD デジタル 教科書体 NP-B" panose="02020700000000000000" pitchFamily="18" charset="-128"/>
                <a:ea typeface="UD デジタル 教科書体 NP-B" panose="02020700000000000000" pitchFamily="18" charset="-128"/>
              </a:rPr>
              <a:t>】</a:t>
            </a:r>
            <a:r>
              <a:rPr kumimoji="1" lang="ja-JP" altLang="en-US" sz="1400">
                <a:solidFill>
                  <a:schemeClr val="bg1"/>
                </a:solidFill>
                <a:latin typeface="UD デジタル 教科書体 NP-B" panose="02020700000000000000" pitchFamily="18" charset="-128"/>
                <a:ea typeface="UD デジタル 教科書体 NP-B" panose="02020700000000000000" pitchFamily="18" charset="-128"/>
              </a:rPr>
              <a:t>ともに記載必要（</a:t>
            </a:r>
            <a:r>
              <a:rPr kumimoji="1" lang="en-US" altLang="ja-JP" sz="1400">
                <a:solidFill>
                  <a:schemeClr val="bg1"/>
                </a:solidFill>
                <a:latin typeface="UD デジタル 教科書体 NP-B" panose="02020700000000000000" pitchFamily="18" charset="-128"/>
                <a:ea typeface="UD デジタル 教科書体 NP-B" panose="02020700000000000000" pitchFamily="18" charset="-128"/>
              </a:rPr>
              <a:t>※</a:t>
            </a:r>
            <a:r>
              <a:rPr kumimoji="1" lang="ja-JP" altLang="en-US" sz="1400">
                <a:solidFill>
                  <a:schemeClr val="bg1"/>
                </a:solidFill>
                <a:latin typeface="UD デジタル 教科書体 NP-B" panose="02020700000000000000" pitchFamily="18" charset="-128"/>
                <a:ea typeface="UD デジタル 教科書体 NP-B" panose="02020700000000000000" pitchFamily="18" charset="-128"/>
              </a:rPr>
              <a:t>運営指導実施月分を含む直近</a:t>
            </a:r>
            <a:r>
              <a:rPr kumimoji="1" lang="en-US" altLang="ja-JP" sz="1400">
                <a:solidFill>
                  <a:schemeClr val="bg1"/>
                </a:solidFill>
                <a:latin typeface="UD デジタル 教科書体 NP-B" panose="02020700000000000000" pitchFamily="18" charset="-128"/>
                <a:ea typeface="UD デジタル 教科書体 NP-B" panose="02020700000000000000" pitchFamily="18" charset="-128"/>
              </a:rPr>
              <a:t>3</a:t>
            </a:r>
            <a:r>
              <a:rPr kumimoji="1" lang="ja-JP" altLang="en-US" sz="1400">
                <a:solidFill>
                  <a:schemeClr val="bg1"/>
                </a:solidFill>
                <a:latin typeface="UD デジタル 教科書体 NP-B" panose="02020700000000000000" pitchFamily="18" charset="-128"/>
                <a:ea typeface="UD デジタル 教科書体 NP-B" panose="02020700000000000000" pitchFamily="18" charset="-128"/>
              </a:rPr>
              <a:t>ヶ月分）</a:t>
            </a:r>
            <a:endParaRPr kumimoji="1" lang="en-US" altLang="ja-JP" sz="1400">
              <a:solidFill>
                <a:schemeClr val="bg1"/>
              </a:solidFill>
              <a:latin typeface="UD デジタル 教科書体 NP-B" panose="02020700000000000000" pitchFamily="18" charset="-128"/>
              <a:ea typeface="UD デジタル 教科書体 NP-B" panose="020207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rPr>
              <a:t>　施設外就労をしている事業所の場合、従業員の勤務形態について</a:t>
            </a:r>
            <a:r>
              <a:rPr kumimoji="1" lang="en-US" altLang="ja-JP"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rPr>
              <a:t>【</a:t>
            </a:r>
            <a:r>
              <a:rPr kumimoji="1" lang="ja-JP" altLang="en-US" sz="1400" b="0" i="0" u="sng"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rPr>
              <a:t>事業所内</a:t>
            </a:r>
            <a:r>
              <a:rPr kumimoji="1" lang="en-US" altLang="ja-JP" sz="1400" b="0" i="0" u="sng"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rPr>
              <a:t>】</a:t>
            </a:r>
            <a:r>
              <a:rPr kumimoji="1" lang="ja-JP" altLang="en-US" sz="1400" b="0" i="0" u="sng"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rPr>
              <a:t>での勤務時間</a:t>
            </a:r>
            <a:r>
              <a:rPr kumimoji="1" lang="ja-JP" altLang="en-US"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rPr>
              <a:t>と</a:t>
            </a:r>
            <a:r>
              <a:rPr kumimoji="1" lang="en-US" altLang="ja-JP" sz="1400" b="0" i="0" u="sng"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rPr>
              <a:t>【</a:t>
            </a:r>
            <a:r>
              <a:rPr kumimoji="1" lang="ja-JP" altLang="en-US" sz="1400" b="0" i="0" u="sng"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rPr>
              <a:t>施設外就労</a:t>
            </a:r>
            <a:r>
              <a:rPr kumimoji="1" lang="en-US" altLang="ja-JP" sz="1400" u="sng">
                <a:solidFill>
                  <a:schemeClr val="bg1"/>
                </a:solidFill>
                <a:latin typeface="UD デジタル 教科書体 NP-B" panose="02020700000000000000" pitchFamily="18" charset="-128"/>
                <a:ea typeface="UD デジタル 教科書体 NP-B" panose="02020700000000000000" pitchFamily="18" charset="-128"/>
              </a:rPr>
              <a:t>】</a:t>
            </a:r>
            <a:r>
              <a:rPr kumimoji="1" lang="ja-JP" altLang="en-US" sz="1400" u="sng">
                <a:solidFill>
                  <a:schemeClr val="bg1"/>
                </a:solidFill>
                <a:latin typeface="UD デジタル 教科書体 NP-B" panose="02020700000000000000" pitchFamily="18" charset="-128"/>
                <a:ea typeface="UD デジタル 教科書体 NP-B" panose="02020700000000000000" pitchFamily="18" charset="-128"/>
              </a:rPr>
              <a:t>での勤務時間</a:t>
            </a:r>
            <a:r>
              <a:rPr kumimoji="1" lang="ja-JP" altLang="en-US" sz="1400">
                <a:solidFill>
                  <a:schemeClr val="bg1"/>
                </a:solidFill>
                <a:latin typeface="UD デジタル 教科書体 NP-B" panose="02020700000000000000" pitchFamily="18" charset="-128"/>
                <a:ea typeface="UD デジタル 教科書体 NP-B" panose="02020700000000000000" pitchFamily="18" charset="-128"/>
              </a:rPr>
              <a:t>について分け　　</a:t>
            </a:r>
            <a:endParaRPr kumimoji="1" lang="en-US" altLang="ja-JP" sz="1400">
              <a:solidFill>
                <a:schemeClr val="bg1"/>
              </a:solidFill>
              <a:latin typeface="UD デジタル 教科書体 NP-B" panose="02020700000000000000" pitchFamily="18" charset="-128"/>
              <a:ea typeface="UD デジタル 教科書体 NP-B" panose="020207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bg1"/>
                </a:solidFill>
                <a:latin typeface="UD デジタル 教科書体 NP-B" panose="02020700000000000000" pitchFamily="18" charset="-128"/>
                <a:ea typeface="UD デジタル 教科書体 NP-B" panose="02020700000000000000" pitchFamily="18" charset="-128"/>
              </a:rPr>
              <a:t>　て記載をしてください</a:t>
            </a:r>
            <a:endParaRPr kumimoji="1" lang="en-US" altLang="ja-JP" sz="1400">
              <a:solidFill>
                <a:schemeClr val="bg1"/>
              </a:solidFill>
              <a:latin typeface="UD デジタル 教科書体 NP-B" panose="02020700000000000000" pitchFamily="18" charset="-128"/>
              <a:ea typeface="UD デジタル 教科書体 NP-B" panose="020207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bg1"/>
                </a:solidFill>
                <a:latin typeface="UD デジタル 教科書体 NP-B" panose="02020700000000000000" pitchFamily="18" charset="-128"/>
                <a:ea typeface="UD デジタル 教科書体 NP-B" panose="02020700000000000000" pitchFamily="18" charset="-128"/>
              </a:rPr>
              <a:t>例）泉　湧一は</a:t>
            </a:r>
            <a:r>
              <a:rPr kumimoji="1" lang="en-US" altLang="ja-JP" sz="1400">
                <a:solidFill>
                  <a:schemeClr val="bg1"/>
                </a:solidFill>
                <a:latin typeface="UD デジタル 教科書体 NP-B" panose="02020700000000000000" pitchFamily="18" charset="-128"/>
                <a:ea typeface="UD デジタル 教科書体 NP-B" panose="02020700000000000000" pitchFamily="18" charset="-128"/>
              </a:rPr>
              <a:t>【</a:t>
            </a:r>
            <a:r>
              <a:rPr kumimoji="1" lang="ja-JP" altLang="en-US" sz="1400">
                <a:solidFill>
                  <a:schemeClr val="bg1"/>
                </a:solidFill>
                <a:latin typeface="UD デジタル 教科書体 NP-B" panose="02020700000000000000" pitchFamily="18" charset="-128"/>
                <a:ea typeface="UD デジタル 教科書体 NP-B" panose="02020700000000000000" pitchFamily="18" charset="-128"/>
              </a:rPr>
              <a:t>非常勤・兼務</a:t>
            </a:r>
            <a:r>
              <a:rPr kumimoji="1" lang="en-US" altLang="ja-JP" sz="1400">
                <a:solidFill>
                  <a:schemeClr val="bg1"/>
                </a:solidFill>
                <a:latin typeface="UD デジタル 教科書体 NP-B" panose="02020700000000000000" pitchFamily="18" charset="-128"/>
                <a:ea typeface="UD デジタル 教科書体 NP-B" panose="02020700000000000000" pitchFamily="18" charset="-128"/>
              </a:rPr>
              <a:t>】</a:t>
            </a:r>
            <a:r>
              <a:rPr kumimoji="1" lang="ja-JP" altLang="en-US" sz="1400">
                <a:solidFill>
                  <a:schemeClr val="bg1"/>
                </a:solidFill>
                <a:latin typeface="UD デジタル 教科書体 NP-B" panose="02020700000000000000" pitchFamily="18" charset="-128"/>
                <a:ea typeface="UD デジタル 教科書体 NP-B" panose="02020700000000000000" pitchFamily="18" charset="-128"/>
              </a:rPr>
              <a:t>の職員で、</a:t>
            </a:r>
            <a:r>
              <a:rPr kumimoji="1" lang="en-US" altLang="ja-JP" sz="1400">
                <a:solidFill>
                  <a:schemeClr val="bg1"/>
                </a:solidFill>
                <a:latin typeface="UD デジタル 教科書体 NP-B" panose="02020700000000000000" pitchFamily="18" charset="-128"/>
                <a:ea typeface="UD デジタル 教科書体 NP-B" panose="02020700000000000000" pitchFamily="18" charset="-128"/>
              </a:rPr>
              <a:t>【</a:t>
            </a:r>
            <a:r>
              <a:rPr kumimoji="1" lang="ja-JP" altLang="en-US" sz="1400" u="sng">
                <a:solidFill>
                  <a:schemeClr val="bg1"/>
                </a:solidFill>
                <a:latin typeface="UD デジタル 教科書体 NP-B" panose="02020700000000000000" pitchFamily="18" charset="-128"/>
                <a:ea typeface="UD デジタル 教科書体 NP-B" panose="02020700000000000000" pitchFamily="18" charset="-128"/>
              </a:rPr>
              <a:t>週に</a:t>
            </a:r>
            <a:r>
              <a:rPr kumimoji="1" lang="en-US" altLang="ja-JP" sz="1400" u="sng">
                <a:solidFill>
                  <a:schemeClr val="bg1"/>
                </a:solidFill>
                <a:latin typeface="UD デジタル 教科書体 NP-B" panose="02020700000000000000" pitchFamily="18" charset="-128"/>
                <a:ea typeface="UD デジタル 教科書体 NP-B" panose="02020700000000000000" pitchFamily="18" charset="-128"/>
              </a:rPr>
              <a:t>1</a:t>
            </a:r>
            <a:r>
              <a:rPr kumimoji="1" lang="ja-JP" altLang="en-US" sz="1400" u="sng">
                <a:solidFill>
                  <a:schemeClr val="bg1"/>
                </a:solidFill>
                <a:latin typeface="UD デジタル 教科書体 NP-B" panose="02020700000000000000" pitchFamily="18" charset="-128"/>
                <a:ea typeface="UD デジタル 教科書体 NP-B" panose="02020700000000000000" pitchFamily="18" charset="-128"/>
              </a:rPr>
              <a:t>回</a:t>
            </a:r>
            <a:r>
              <a:rPr kumimoji="1" lang="en-US" altLang="ja-JP" sz="1400" u="sng">
                <a:solidFill>
                  <a:schemeClr val="bg1"/>
                </a:solidFill>
                <a:latin typeface="UD デジタル 教科書体 NP-B" panose="02020700000000000000" pitchFamily="18" charset="-128"/>
                <a:ea typeface="UD デジタル 教科書体 NP-B" panose="02020700000000000000" pitchFamily="18" charset="-128"/>
              </a:rPr>
              <a:t>6</a:t>
            </a:r>
            <a:r>
              <a:rPr kumimoji="1" lang="ja-JP" altLang="en-US" sz="1400" u="sng">
                <a:solidFill>
                  <a:schemeClr val="bg1"/>
                </a:solidFill>
                <a:latin typeface="UD デジタル 教科書体 NP-B" panose="02020700000000000000" pitchFamily="18" charset="-128"/>
                <a:ea typeface="UD デジタル 教科書体 NP-B" panose="02020700000000000000" pitchFamily="18" charset="-128"/>
              </a:rPr>
              <a:t>時間勤務</a:t>
            </a:r>
            <a:r>
              <a:rPr kumimoji="1" lang="en-US" altLang="ja-JP" sz="1400">
                <a:solidFill>
                  <a:schemeClr val="bg1"/>
                </a:solidFill>
                <a:latin typeface="UD デジタル 教科書体 NP-B" panose="02020700000000000000" pitchFamily="18" charset="-128"/>
                <a:ea typeface="UD デジタル 教科書体 NP-B" panose="02020700000000000000" pitchFamily="18" charset="-128"/>
              </a:rPr>
              <a:t>】</a:t>
            </a:r>
            <a:r>
              <a:rPr kumimoji="1" lang="ja-JP" altLang="en-US" sz="1400">
                <a:solidFill>
                  <a:schemeClr val="bg1"/>
                </a:solidFill>
                <a:latin typeface="UD デジタル 教科書体 NP-B" panose="02020700000000000000" pitchFamily="18" charset="-128"/>
                <a:ea typeface="UD デジタル 教科書体 NP-B" panose="02020700000000000000" pitchFamily="18" charset="-128"/>
              </a:rPr>
              <a:t>の職員です。</a:t>
            </a:r>
            <a:r>
              <a:rPr kumimoji="1" lang="en-US" altLang="ja-JP" sz="1400">
                <a:solidFill>
                  <a:schemeClr val="bg1"/>
                </a:solidFill>
                <a:latin typeface="UD デジタル 教科書体 NP-B" panose="02020700000000000000" pitchFamily="18" charset="-128"/>
                <a:ea typeface="UD デジタル 教科書体 NP-B" panose="02020700000000000000" pitchFamily="18" charset="-128"/>
              </a:rPr>
              <a:t>【</a:t>
            </a:r>
            <a:r>
              <a:rPr kumimoji="1" lang="ja-JP" altLang="en-US" sz="1400">
                <a:solidFill>
                  <a:schemeClr val="bg1"/>
                </a:solidFill>
                <a:latin typeface="UD デジタル 教科書体 NP-B" panose="02020700000000000000" pitchFamily="18" charset="-128"/>
                <a:ea typeface="UD デジタル 教科書体 NP-B" panose="02020700000000000000" pitchFamily="18" charset="-128"/>
              </a:rPr>
              <a:t>生活支援員、その他の職員を兼務</a:t>
            </a:r>
            <a:r>
              <a:rPr kumimoji="1" lang="en-US" altLang="ja-JP" sz="1400">
                <a:solidFill>
                  <a:schemeClr val="bg1"/>
                </a:solidFill>
                <a:latin typeface="UD デジタル 教科書体 NP-B" panose="02020700000000000000" pitchFamily="18" charset="-128"/>
                <a:ea typeface="UD デジタル 教科書体 NP-B" panose="02020700000000000000" pitchFamily="18" charset="-128"/>
              </a:rPr>
              <a:t>】</a:t>
            </a:r>
            <a:r>
              <a:rPr kumimoji="1" lang="ja-JP" altLang="en-US" sz="1400">
                <a:solidFill>
                  <a:schemeClr val="bg1"/>
                </a:solidFill>
                <a:latin typeface="UD デジタル 教科書体 NP-B" panose="02020700000000000000" pitchFamily="18" charset="-128"/>
                <a:ea typeface="UD デジタル 教科書体 NP-B" panose="02020700000000000000" pitchFamily="18" charset="-128"/>
              </a:rPr>
              <a:t>しており、</a:t>
            </a:r>
            <a:endParaRPr kumimoji="1" lang="en-US" altLang="ja-JP" sz="1400">
              <a:solidFill>
                <a:schemeClr val="bg1"/>
              </a:solidFill>
              <a:latin typeface="UD デジタル 教科書体 NP-B" panose="02020700000000000000" pitchFamily="18" charset="-128"/>
              <a:ea typeface="UD デジタル 教科書体 NP-B" panose="020207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bg1"/>
                </a:solidFill>
                <a:latin typeface="UD デジタル 教科書体 NP-B" panose="02020700000000000000" pitchFamily="18" charset="-128"/>
                <a:ea typeface="UD デジタル 教科書体 NP-B" panose="02020700000000000000" pitchFamily="18" charset="-128"/>
              </a:rPr>
              <a:t>　</a:t>
            </a:r>
            <a:r>
              <a:rPr kumimoji="1" lang="en-US" altLang="ja-JP" sz="1400">
                <a:solidFill>
                  <a:schemeClr val="bg1"/>
                </a:solidFill>
                <a:latin typeface="UD デジタル 教科書体 NP-B" panose="02020700000000000000" pitchFamily="18" charset="-128"/>
                <a:ea typeface="UD デジタル 教科書体 NP-B" panose="02020700000000000000" pitchFamily="18" charset="-128"/>
              </a:rPr>
              <a:t>【</a:t>
            </a:r>
            <a:r>
              <a:rPr kumimoji="1" lang="ja-JP" altLang="en-US" sz="1400">
                <a:solidFill>
                  <a:schemeClr val="bg1"/>
                </a:solidFill>
                <a:latin typeface="UD デジタル 教科書体 NP-B" panose="02020700000000000000" pitchFamily="18" charset="-128"/>
                <a:ea typeface="UD デジタル 教科書体 NP-B" panose="02020700000000000000" pitchFamily="18" charset="-128"/>
              </a:rPr>
              <a:t>施設外就労の随行</a:t>
            </a:r>
            <a:r>
              <a:rPr kumimoji="1" lang="en-US" altLang="ja-JP" sz="1400">
                <a:solidFill>
                  <a:schemeClr val="bg1"/>
                </a:solidFill>
                <a:latin typeface="UD デジタル 教科書体 NP-B" panose="02020700000000000000" pitchFamily="18" charset="-128"/>
                <a:ea typeface="UD デジタル 教科書体 NP-B" panose="02020700000000000000" pitchFamily="18" charset="-128"/>
              </a:rPr>
              <a:t>】</a:t>
            </a:r>
            <a:r>
              <a:rPr kumimoji="1" lang="ja-JP" altLang="en-US" sz="1400">
                <a:solidFill>
                  <a:schemeClr val="bg1"/>
                </a:solidFill>
                <a:latin typeface="UD デジタル 教科書体 NP-B" panose="02020700000000000000" pitchFamily="18" charset="-128"/>
                <a:ea typeface="UD デジタル 教科書体 NP-B" panose="02020700000000000000" pitchFamily="18" charset="-128"/>
              </a:rPr>
              <a:t>も行います。その場合の勤務形態記載例は次の通り。</a:t>
            </a:r>
            <a:endParaRPr kumimoji="1" lang="en-US" altLang="ja-JP" sz="1400">
              <a:solidFill>
                <a:schemeClr val="bg1"/>
              </a:solidFill>
              <a:latin typeface="UD デジタル 教科書体 NP-B" panose="02020700000000000000" pitchFamily="18" charset="-128"/>
              <a:ea typeface="UD デジタル 教科書体 NP-B" panose="020207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a:solidFill>
                <a:schemeClr val="bg1"/>
              </a:solidFill>
              <a:latin typeface="UD デジタル 教科書体 NP-B" panose="02020700000000000000" pitchFamily="18" charset="-128"/>
              <a:ea typeface="UD デジタル 教科書体 NP-B" panose="020207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a:solidFill>
                <a:schemeClr val="bg1"/>
              </a:solidFill>
              <a:latin typeface="UD デジタル 教科書体 NP-B" panose="02020700000000000000" pitchFamily="18" charset="-128"/>
              <a:ea typeface="UD デジタル 教科書体 NP-B" panose="020207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a:solidFill>
                <a:schemeClr val="bg1"/>
              </a:solidFill>
              <a:latin typeface="UD デジタル 教科書体 NP-B" panose="02020700000000000000" pitchFamily="18" charset="-128"/>
              <a:ea typeface="UD デジタル 教科書体 NP-B" panose="020207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a:solidFill>
                <a:schemeClr val="bg1"/>
              </a:solidFill>
              <a:latin typeface="UD デジタル 教科書体 NP-B" panose="02020700000000000000" pitchFamily="18" charset="-128"/>
              <a:ea typeface="UD デジタル 教科書体 NP-B" panose="020207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a:solidFill>
                <a:schemeClr val="bg1"/>
              </a:solidFill>
              <a:latin typeface="UD デジタル 教科書体 NP-B" panose="02020700000000000000" pitchFamily="18" charset="-128"/>
              <a:ea typeface="UD デジタル 教科書体 NP-B" panose="020207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a:solidFill>
                <a:schemeClr val="bg1"/>
              </a:solidFill>
              <a:latin typeface="UD デジタル 教科書体 NP-B" panose="02020700000000000000" pitchFamily="18" charset="-128"/>
              <a:ea typeface="UD デジタル 教科書体 NP-B" panose="02020700000000000000" pitchFamily="18" charset="-128"/>
            </a:endParaRPr>
          </a:p>
          <a:p>
            <a:r>
              <a:rPr kumimoji="1" lang="ja-JP" altLang="en-US" sz="1800">
                <a:solidFill>
                  <a:schemeClr val="bg1"/>
                </a:solidFill>
                <a:latin typeface="UD デジタル 教科書体 NP-B" panose="02020700000000000000" pitchFamily="18" charset="-128"/>
                <a:ea typeface="UD デジタル 教科書体 NP-B" panose="02020700000000000000" pitchFamily="18" charset="-128"/>
              </a:rPr>
              <a:t>●施設外就労を</a:t>
            </a:r>
            <a:r>
              <a:rPr kumimoji="1" lang="ja-JP" altLang="en-US" sz="1800" u="sng">
                <a:solidFill>
                  <a:schemeClr val="bg1"/>
                </a:solidFill>
                <a:latin typeface="UD デジタル 教科書体 NP-B" panose="02020700000000000000" pitchFamily="18" charset="-128"/>
                <a:ea typeface="UD デジタル 教科書体 NP-B" panose="02020700000000000000" pitchFamily="18" charset="-128"/>
              </a:rPr>
              <a:t>していない事業所</a:t>
            </a:r>
            <a:endParaRPr kumimoji="1" lang="en-US" altLang="ja-JP" sz="1800" u="sng">
              <a:solidFill>
                <a:schemeClr val="bg1"/>
              </a:solidFill>
              <a:latin typeface="UD デジタル 教科書体 NP-B" panose="02020700000000000000" pitchFamily="18" charset="-128"/>
              <a:ea typeface="UD デジタル 教科書体 NP-B" panose="02020700000000000000" pitchFamily="18" charset="-128"/>
            </a:endParaRPr>
          </a:p>
          <a:p>
            <a:r>
              <a:rPr kumimoji="1" lang="ja-JP" altLang="en-US" sz="1400">
                <a:solidFill>
                  <a:schemeClr val="bg1"/>
                </a:solidFill>
                <a:latin typeface="UD デジタル 教科書体 NP-B" panose="02020700000000000000" pitchFamily="18" charset="-128"/>
                <a:ea typeface="UD デジタル 教科書体 NP-B" panose="02020700000000000000" pitchFamily="18" charset="-128"/>
              </a:rPr>
              <a:t>　➢</a:t>
            </a:r>
            <a:r>
              <a:rPr kumimoji="1" lang="ja-JP" altLang="en-US" sz="1400" u="sng">
                <a:solidFill>
                  <a:schemeClr val="bg1"/>
                </a:solidFill>
                <a:latin typeface="UD デジタル 教科書体 NP-B" panose="02020700000000000000" pitchFamily="18" charset="-128"/>
                <a:ea typeface="UD デジタル 教科書体 NP-B" panose="02020700000000000000" pitchFamily="18" charset="-128"/>
              </a:rPr>
              <a:t>別紙</a:t>
            </a:r>
            <a:r>
              <a:rPr kumimoji="1" lang="en-US" altLang="ja-JP" sz="1400" b="0" i="0" u="sng" strike="noStrike" kern="0" cap="none" spc="0" normalizeH="0" baseline="0" noProof="0">
                <a:ln>
                  <a:noFill/>
                </a:ln>
                <a:solidFill>
                  <a:schemeClr val="bg1"/>
                </a:solidFill>
                <a:effectLst/>
                <a:uLnTx/>
                <a:uFillTx/>
                <a:latin typeface="UD デジタル 教科書体 NP-B" panose="02020700000000000000" pitchFamily="18" charset="-128"/>
                <a:ea typeface="UD デジタル 教科書体 NP-B" panose="02020700000000000000" pitchFamily="18" charset="-128"/>
                <a:cs typeface="+mn-cs"/>
              </a:rPr>
              <a:t>2【</a:t>
            </a:r>
            <a:r>
              <a:rPr kumimoji="1" lang="ja-JP" altLang="en-US" sz="1400" b="0" i="0" u="sng" strike="noStrike" kern="0" cap="none" spc="0" normalizeH="0" baseline="0" noProof="0">
                <a:ln>
                  <a:noFill/>
                </a:ln>
                <a:solidFill>
                  <a:schemeClr val="bg1"/>
                </a:solidFill>
                <a:effectLst/>
                <a:uLnTx/>
                <a:uFillTx/>
                <a:latin typeface="UD デジタル 教科書体 NP-B" panose="02020700000000000000" pitchFamily="18" charset="-128"/>
                <a:ea typeface="UD デジタル 教科書体 NP-B" panose="02020700000000000000" pitchFamily="18" charset="-128"/>
                <a:cs typeface="+mn-cs"/>
              </a:rPr>
              <a:t>事業所内</a:t>
            </a:r>
            <a:r>
              <a:rPr kumimoji="1" lang="en-US" altLang="ja-JP" sz="1400" b="0" i="0" u="sng" strike="noStrike" kern="0" cap="none" spc="0" normalizeH="0" baseline="0" noProof="0">
                <a:ln>
                  <a:noFill/>
                </a:ln>
                <a:solidFill>
                  <a:schemeClr val="bg1"/>
                </a:solidFill>
                <a:effectLst/>
                <a:uLnTx/>
                <a:uFillTx/>
                <a:latin typeface="UD デジタル 教科書体 NP-B" panose="02020700000000000000" pitchFamily="18" charset="-128"/>
                <a:ea typeface="UD デジタル 教科書体 NP-B" panose="02020700000000000000" pitchFamily="18" charset="-128"/>
                <a:cs typeface="+mn-cs"/>
              </a:rPr>
              <a:t>】</a:t>
            </a:r>
            <a:r>
              <a:rPr kumimoji="1" lang="ja-JP" altLang="en-US" sz="1400" b="0" i="0" u="sng" strike="noStrike" kern="0" cap="none" spc="0" normalizeH="0" baseline="0" noProof="0">
                <a:ln>
                  <a:noFill/>
                </a:ln>
                <a:solidFill>
                  <a:schemeClr val="bg1"/>
                </a:solidFill>
                <a:effectLst/>
                <a:uLnTx/>
                <a:uFillTx/>
                <a:latin typeface="UD デジタル 教科書体 NP-B" panose="02020700000000000000" pitchFamily="18" charset="-128"/>
                <a:ea typeface="UD デジタル 教科書体 NP-B" panose="02020700000000000000" pitchFamily="18" charset="-128"/>
                <a:cs typeface="+mn-cs"/>
              </a:rPr>
              <a:t>のみの記載でＯＫ</a:t>
            </a:r>
            <a:r>
              <a:rPr kumimoji="1" lang="ja-JP" altLang="en-US" sz="1400" b="0" i="0" u="none" strike="noStrike" kern="0" cap="none" spc="0" normalizeH="0" baseline="0" noProof="0">
                <a:ln>
                  <a:noFill/>
                </a:ln>
                <a:solidFill>
                  <a:schemeClr val="bg1"/>
                </a:solidFill>
                <a:effectLst/>
                <a:uLnTx/>
                <a:uFillTx/>
                <a:latin typeface="UD デジタル 教科書体 NP-B" panose="02020700000000000000" pitchFamily="18" charset="-128"/>
                <a:ea typeface="UD デジタル 教科書体 NP-B" panose="02020700000000000000" pitchFamily="18" charset="-128"/>
                <a:cs typeface="+mn-cs"/>
              </a:rPr>
              <a:t>（</a:t>
            </a:r>
            <a:r>
              <a:rPr kumimoji="1" lang="en-US" altLang="ja-JP" sz="1400" b="0" i="0" u="none" strike="noStrike" kern="0" cap="none" spc="0" normalizeH="0" baseline="0" noProof="0">
                <a:ln>
                  <a:noFill/>
                </a:ln>
                <a:solidFill>
                  <a:schemeClr val="bg1"/>
                </a:solidFill>
                <a:effectLst/>
                <a:uLnTx/>
                <a:uFillTx/>
                <a:latin typeface="UD デジタル 教科書体 NP-B" panose="02020700000000000000" pitchFamily="18" charset="-128"/>
                <a:ea typeface="UD デジタル 教科書体 NP-B" panose="02020700000000000000" pitchFamily="18" charset="-128"/>
                <a:cs typeface="+mn-cs"/>
              </a:rPr>
              <a:t>※</a:t>
            </a:r>
            <a:r>
              <a:rPr kumimoji="1" lang="ja-JP" altLang="en-US" sz="1400" b="0" i="0" u="none" strike="noStrike" kern="0" cap="none" spc="0" normalizeH="0" baseline="0" noProof="0">
                <a:ln>
                  <a:noFill/>
                </a:ln>
                <a:solidFill>
                  <a:schemeClr val="bg1"/>
                </a:solidFill>
                <a:effectLst/>
                <a:uLnTx/>
                <a:uFillTx/>
                <a:latin typeface="UD デジタル 教科書体 NP-B" panose="02020700000000000000" pitchFamily="18" charset="-128"/>
                <a:ea typeface="UD デジタル 教科書体 NP-B" panose="02020700000000000000" pitchFamily="18" charset="-128"/>
                <a:cs typeface="+mn-cs"/>
              </a:rPr>
              <a:t>運営指導実施月分を含む直近</a:t>
            </a:r>
            <a:r>
              <a:rPr kumimoji="1" lang="en-US" altLang="ja-JP" sz="1400" b="0" i="0" u="none" strike="noStrike" kern="0" cap="none" spc="0" normalizeH="0" baseline="0" noProof="0">
                <a:ln>
                  <a:noFill/>
                </a:ln>
                <a:solidFill>
                  <a:schemeClr val="bg1"/>
                </a:solidFill>
                <a:effectLst/>
                <a:uLnTx/>
                <a:uFillTx/>
                <a:latin typeface="UD デジタル 教科書体 NP-B" panose="02020700000000000000" pitchFamily="18" charset="-128"/>
                <a:ea typeface="UD デジタル 教科書体 NP-B" panose="02020700000000000000" pitchFamily="18" charset="-128"/>
                <a:cs typeface="+mn-cs"/>
              </a:rPr>
              <a:t>3</a:t>
            </a:r>
            <a:r>
              <a:rPr kumimoji="1" lang="ja-JP" altLang="en-US" sz="1400" b="0" i="0" u="none" strike="noStrike" kern="0" cap="none" spc="0" normalizeH="0" baseline="0" noProof="0">
                <a:ln>
                  <a:noFill/>
                </a:ln>
                <a:solidFill>
                  <a:schemeClr val="bg1"/>
                </a:solidFill>
                <a:effectLst/>
                <a:uLnTx/>
                <a:uFillTx/>
                <a:latin typeface="UD デジタル 教科書体 NP-B" panose="02020700000000000000" pitchFamily="18" charset="-128"/>
                <a:ea typeface="UD デジタル 教科書体 NP-B" panose="02020700000000000000" pitchFamily="18" charset="-128"/>
                <a:cs typeface="+mn-cs"/>
              </a:rPr>
              <a:t>ヶ月分）</a:t>
            </a:r>
            <a:endParaRPr kumimoji="1" lang="en-US" altLang="ja-JP" sz="1400" b="0" i="0" u="none" strike="noStrike" kern="0" cap="none" spc="0" normalizeH="0" baseline="0" noProof="0">
              <a:ln>
                <a:noFill/>
              </a:ln>
              <a:solidFill>
                <a:schemeClr val="bg1"/>
              </a:solidFill>
              <a:effectLst/>
              <a:uLnTx/>
              <a:uFillTx/>
              <a:latin typeface="UD デジタル 教科書体 NP-B" panose="02020700000000000000" pitchFamily="18" charset="-128"/>
              <a:ea typeface="UD デジタル 教科書体 NP-B" panose="02020700000000000000" pitchFamily="18" charset="-128"/>
              <a:cs typeface="+mn-cs"/>
            </a:endParaRPr>
          </a:p>
          <a:p>
            <a:endParaRPr kumimoji="1" lang="en-US" altLang="ja-JP" sz="1400" b="0" i="0" u="none" strike="noStrike" kern="0" cap="none" spc="0" normalizeH="0" baseline="0" noProof="0">
              <a:ln>
                <a:noFill/>
              </a:ln>
              <a:solidFill>
                <a:schemeClr val="bg1"/>
              </a:solidFill>
              <a:effectLst/>
              <a:uLnTx/>
              <a:uFillTx/>
              <a:latin typeface="UD デジタル 教科書体 NP-B" panose="02020700000000000000" pitchFamily="18" charset="-128"/>
              <a:ea typeface="UD デジタル 教科書体 NP-B" panose="02020700000000000000" pitchFamily="18" charset="-128"/>
              <a:cs typeface="+mn-cs"/>
            </a:endParaRPr>
          </a:p>
          <a:p>
            <a:r>
              <a:rPr kumimoji="1" lang="ja-JP" altLang="en-US" sz="1800" b="0" i="0" u="none" strike="noStrike" kern="0" cap="none" spc="0" normalizeH="0" baseline="0" noProof="0">
                <a:ln>
                  <a:noFill/>
                </a:ln>
                <a:solidFill>
                  <a:schemeClr val="bg1"/>
                </a:solidFill>
                <a:effectLst/>
                <a:uLnTx/>
                <a:uFillTx/>
                <a:latin typeface="UD デジタル 教科書体 NP-B" panose="02020700000000000000" pitchFamily="18" charset="-128"/>
                <a:ea typeface="UD デジタル 教科書体 NP-B" panose="02020700000000000000" pitchFamily="18" charset="-128"/>
                <a:cs typeface="+mn-cs"/>
              </a:rPr>
              <a:t>●共通の記載について（</a:t>
            </a:r>
            <a:r>
              <a:rPr kumimoji="1" lang="ja-JP" altLang="en-US" sz="18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rPr>
              <a:t>施設外就労の有無にかかわらず）</a:t>
            </a:r>
            <a:endParaRPr kumimoji="1" lang="en-US" altLang="ja-JP" sz="1800" b="0" i="0" u="none" strike="noStrike" kern="0" cap="none" spc="0" normalizeH="0" baseline="0" noProof="0">
              <a:ln>
                <a:noFill/>
              </a:ln>
              <a:solidFill>
                <a:schemeClr val="bg1"/>
              </a:solidFill>
              <a:effectLst/>
              <a:uLnTx/>
              <a:uFillTx/>
              <a:latin typeface="UD デジタル 教科書体 NP-B" panose="02020700000000000000" pitchFamily="18" charset="-128"/>
              <a:ea typeface="UD デジタル 教科書体 NP-B" panose="02020700000000000000" pitchFamily="18" charset="-128"/>
              <a:cs typeface="+mn-cs"/>
            </a:endParaRPr>
          </a:p>
          <a:p>
            <a:r>
              <a:rPr kumimoji="1" lang="ja-JP" altLang="en-US" sz="1400" b="0" i="0" u="none" strike="noStrike" kern="0" cap="none" spc="0" normalizeH="0" baseline="0" noProof="0">
                <a:ln>
                  <a:noFill/>
                </a:ln>
                <a:solidFill>
                  <a:schemeClr val="bg1"/>
                </a:solidFill>
                <a:effectLst/>
                <a:uLnTx/>
                <a:uFillTx/>
                <a:latin typeface="UD デジタル 教科書体 NP-B" panose="02020700000000000000" pitchFamily="18" charset="-128"/>
                <a:ea typeface="UD デジタル 教科書体 NP-B" panose="02020700000000000000" pitchFamily="18" charset="-128"/>
                <a:cs typeface="+mn-cs"/>
              </a:rPr>
              <a:t>　➢育休、病休等により時短勤務をしている職員</a:t>
            </a:r>
            <a:endParaRPr kumimoji="1" lang="en-US" altLang="ja-JP" sz="1400" b="0" i="0" u="none" strike="noStrike" kern="0" cap="none" spc="0" normalizeH="0" baseline="0" noProof="0">
              <a:ln>
                <a:noFill/>
              </a:ln>
              <a:solidFill>
                <a:schemeClr val="bg1"/>
              </a:solidFill>
              <a:effectLst/>
              <a:uLnTx/>
              <a:uFillTx/>
              <a:latin typeface="UD デジタル 教科書体 NP-B" panose="02020700000000000000" pitchFamily="18" charset="-128"/>
              <a:ea typeface="UD デジタル 教科書体 NP-B" panose="02020700000000000000" pitchFamily="18" charset="-128"/>
              <a:cs typeface="+mn-cs"/>
            </a:endParaRPr>
          </a:p>
          <a:p>
            <a:r>
              <a:rPr kumimoji="1" lang="ja-JP" altLang="en-US" sz="1400" b="0" i="0" u="none" strike="noStrike" kern="0" cap="none" spc="0" normalizeH="0" baseline="0" noProof="0">
                <a:ln>
                  <a:noFill/>
                </a:ln>
                <a:solidFill>
                  <a:schemeClr val="bg1"/>
                </a:solidFill>
                <a:effectLst/>
                <a:uLnTx/>
                <a:uFillTx/>
                <a:latin typeface="UD デジタル 教科書体 NP-B" panose="02020700000000000000" pitchFamily="18" charset="-128"/>
                <a:ea typeface="UD デジタル 教科書体 NP-B" panose="02020700000000000000" pitchFamily="18" charset="-128"/>
                <a:cs typeface="+mn-cs"/>
              </a:rPr>
              <a:t>　➢</a:t>
            </a:r>
            <a:r>
              <a:rPr kumimoji="1" lang="en-US" altLang="ja-JP" sz="1400" b="1" i="0" u="sng" strike="noStrike" kern="0" cap="none" spc="0" normalizeH="0" baseline="0" noProof="0">
                <a:ln>
                  <a:noFill/>
                </a:ln>
                <a:solidFill>
                  <a:schemeClr val="bg1"/>
                </a:solidFill>
                <a:effectLst/>
                <a:uLnTx/>
                <a:uFillTx/>
                <a:latin typeface="UD デジタル 教科書体 NP-B" panose="02020700000000000000" pitchFamily="18" charset="-128"/>
                <a:ea typeface="UD デジタル 教科書体 NP-B" panose="02020700000000000000" pitchFamily="18" charset="-128"/>
                <a:cs typeface="+mn-cs"/>
              </a:rPr>
              <a:t>1</a:t>
            </a:r>
            <a:r>
              <a:rPr kumimoji="1" lang="ja-JP" altLang="en-US" sz="1400" b="1" i="0" u="sng" strike="noStrike" kern="0" cap="none" spc="0" normalizeH="0" baseline="0" noProof="0">
                <a:ln>
                  <a:noFill/>
                </a:ln>
                <a:solidFill>
                  <a:schemeClr val="bg1"/>
                </a:solidFill>
                <a:effectLst/>
                <a:uLnTx/>
                <a:uFillTx/>
                <a:latin typeface="UD デジタル 教科書体 NP-B" panose="02020700000000000000" pitchFamily="18" charset="-128"/>
                <a:ea typeface="UD デジタル 教科書体 NP-B" panose="02020700000000000000" pitchFamily="18" charset="-128"/>
                <a:cs typeface="+mn-cs"/>
              </a:rPr>
              <a:t>日有休</a:t>
            </a:r>
            <a:r>
              <a:rPr kumimoji="1" lang="ja-JP" altLang="en-US" sz="1400" b="0" i="0" u="none" strike="noStrike" kern="0" cap="none" spc="0" normalizeH="0" baseline="0" noProof="0">
                <a:ln>
                  <a:noFill/>
                </a:ln>
                <a:solidFill>
                  <a:schemeClr val="bg1"/>
                </a:solidFill>
                <a:effectLst/>
                <a:uLnTx/>
                <a:uFillTx/>
                <a:latin typeface="UD デジタル 教科書体 NP-B" panose="02020700000000000000" pitchFamily="18" charset="-128"/>
                <a:ea typeface="UD デジタル 教科書体 NP-B" panose="02020700000000000000" pitchFamily="18" charset="-128"/>
                <a:cs typeface="+mn-cs"/>
              </a:rPr>
              <a:t>を取った職員</a:t>
            </a:r>
            <a:endParaRPr kumimoji="1" lang="en-US" altLang="ja-JP" sz="1400" b="0" i="0" u="none" strike="noStrike" kern="0" cap="none" spc="0" normalizeH="0" baseline="0" noProof="0">
              <a:ln>
                <a:noFill/>
              </a:ln>
              <a:solidFill>
                <a:schemeClr val="bg1"/>
              </a:solidFill>
              <a:effectLst/>
              <a:uLnTx/>
              <a:uFillTx/>
              <a:latin typeface="UD デジタル 教科書体 NP-B" panose="02020700000000000000" pitchFamily="18" charset="-128"/>
              <a:ea typeface="UD デジタル 教科書体 NP-B" panose="02020700000000000000" pitchFamily="18" charset="-128"/>
              <a:cs typeface="+mn-cs"/>
            </a:endParaRPr>
          </a:p>
          <a:p>
            <a:endParaRPr kumimoji="1" lang="en-US" altLang="ja-JP" sz="1400" b="0" i="0" u="none" strike="noStrike" kern="0" cap="none" spc="0" normalizeH="0" baseline="0" noProof="0">
              <a:ln>
                <a:noFill/>
              </a:ln>
              <a:solidFill>
                <a:schemeClr val="bg1"/>
              </a:solidFill>
              <a:effectLst/>
              <a:uLnTx/>
              <a:uFillTx/>
              <a:latin typeface="UD デジタル 教科書体 NP-B" panose="02020700000000000000" pitchFamily="18" charset="-128"/>
              <a:ea typeface="UD デジタル 教科書体 NP-B" panose="02020700000000000000" pitchFamily="18" charset="-128"/>
              <a:cs typeface="+mn-cs"/>
            </a:endParaRPr>
          </a:p>
          <a:p>
            <a:endParaRPr kumimoji="1" lang="en-US" altLang="ja-JP" sz="1400" b="0" i="0" u="none" strike="noStrike" kern="0" cap="none" spc="0" normalizeH="0" baseline="0" noProof="0">
              <a:ln>
                <a:noFill/>
              </a:ln>
              <a:solidFill>
                <a:schemeClr val="bg1"/>
              </a:solidFill>
              <a:effectLst/>
              <a:uLnTx/>
              <a:uFillTx/>
              <a:latin typeface="UD デジタル 教科書体 NP-B" panose="02020700000000000000" pitchFamily="18" charset="-128"/>
              <a:ea typeface="UD デジタル 教科書体 NP-B" panose="02020700000000000000" pitchFamily="18" charset="-128"/>
              <a:cs typeface="+mn-cs"/>
            </a:endParaRPr>
          </a:p>
          <a:p>
            <a:r>
              <a:rPr kumimoji="1" lang="ja-JP" altLang="en-US" sz="1400" b="0" i="0" u="none" strike="noStrike" kern="0" cap="none" spc="0" normalizeH="0" baseline="0" noProof="0">
                <a:ln>
                  <a:noFill/>
                </a:ln>
                <a:solidFill>
                  <a:schemeClr val="bg1"/>
                </a:solidFill>
                <a:effectLst/>
                <a:uLnTx/>
                <a:uFillTx/>
                <a:latin typeface="UD デジタル 教科書体 NP-B" panose="02020700000000000000" pitchFamily="18" charset="-128"/>
                <a:ea typeface="UD デジタル 教科書体 NP-B" panose="02020700000000000000" pitchFamily="18" charset="-128"/>
                <a:cs typeface="+mn-cs"/>
              </a:rPr>
              <a:t>　</a:t>
            </a:r>
            <a:endParaRPr kumimoji="1" lang="en-US" altLang="ja-JP" sz="1400" b="0" i="0" u="none" strike="noStrike" kern="0" cap="none" spc="0" normalizeH="0" baseline="0" noProof="0">
              <a:ln>
                <a:noFill/>
              </a:ln>
              <a:solidFill>
                <a:schemeClr val="bg1"/>
              </a:solidFill>
              <a:effectLst/>
              <a:uLnTx/>
              <a:uFillTx/>
              <a:latin typeface="UD デジタル 教科書体 NP-B" panose="02020700000000000000" pitchFamily="18" charset="-128"/>
              <a:ea typeface="UD デジタル 教科書体 NP-B" panose="02020700000000000000" pitchFamily="18" charset="-128"/>
              <a:cs typeface="+mn-cs"/>
            </a:endParaRPr>
          </a:p>
          <a:p>
            <a:endParaRPr kumimoji="1" lang="en-US" altLang="ja-JP" sz="1400" b="0" i="0" u="none" strike="noStrike" kern="0" cap="none" spc="0" normalizeH="0" baseline="0" noProof="0">
              <a:ln>
                <a:noFill/>
              </a:ln>
              <a:solidFill>
                <a:schemeClr val="bg1"/>
              </a:solidFill>
              <a:effectLst/>
              <a:uLnTx/>
              <a:uFillTx/>
              <a:latin typeface="UD デジタル 教科書体 NP-B" panose="02020700000000000000" pitchFamily="18" charset="-128"/>
              <a:ea typeface="UD デジタル 教科書体 NP-B" panose="02020700000000000000" pitchFamily="18" charset="-128"/>
              <a:cs typeface="+mn-cs"/>
            </a:endParaRPr>
          </a:p>
          <a:p>
            <a:endParaRPr kumimoji="1" lang="en-US" altLang="ja-JP" sz="1400" b="0" i="0" u="none" strike="noStrike" kern="0" cap="none" spc="0" normalizeH="0" baseline="0" noProof="0">
              <a:ln>
                <a:noFill/>
              </a:ln>
              <a:solidFill>
                <a:schemeClr val="bg1"/>
              </a:solidFill>
              <a:effectLst/>
              <a:uLnTx/>
              <a:uFillTx/>
              <a:latin typeface="UD デジタル 教科書体 NP-B" panose="02020700000000000000" pitchFamily="18" charset="-128"/>
              <a:ea typeface="UD デジタル 教科書体 NP-B" panose="02020700000000000000" pitchFamily="18" charset="-128"/>
              <a:cs typeface="+mn-cs"/>
            </a:endParaRPr>
          </a:p>
          <a:p>
            <a:endParaRPr kumimoji="1" lang="en-US" altLang="ja-JP" sz="1400" b="0" i="0" u="none" strike="noStrike" kern="0" cap="none" spc="0" normalizeH="0" baseline="0" noProof="0">
              <a:ln>
                <a:noFill/>
              </a:ln>
              <a:solidFill>
                <a:schemeClr val="bg1"/>
              </a:solidFill>
              <a:effectLst/>
              <a:uLnTx/>
              <a:uFillTx/>
              <a:latin typeface="UD デジタル 教科書体 NP-B" panose="02020700000000000000" pitchFamily="18" charset="-128"/>
              <a:ea typeface="UD デジタル 教科書体 NP-B" panose="02020700000000000000" pitchFamily="18" charset="-128"/>
              <a:cs typeface="+mn-cs"/>
            </a:endParaRPr>
          </a:p>
          <a:p>
            <a:r>
              <a:rPr kumimoji="1" lang="ja-JP" altLang="en-US" sz="1400" b="0" i="0" u="none" strike="noStrike" kern="0" cap="none" spc="0" normalizeH="0" baseline="0" noProof="0">
                <a:ln>
                  <a:noFill/>
                </a:ln>
                <a:solidFill>
                  <a:schemeClr val="bg1"/>
                </a:solidFill>
                <a:effectLst/>
                <a:uLnTx/>
                <a:uFillTx/>
                <a:latin typeface="UD デジタル 教科書体 NP-B" panose="02020700000000000000" pitchFamily="18" charset="-128"/>
                <a:ea typeface="UD デジタル 教科書体 NP-B" panose="02020700000000000000" pitchFamily="18" charset="-128"/>
                <a:cs typeface="+mn-cs"/>
              </a:rPr>
              <a:t>　➢（</a:t>
            </a:r>
            <a:r>
              <a:rPr kumimoji="1" lang="en-US" altLang="ja-JP" sz="1400" b="0" i="0" u="none" strike="noStrike" kern="0" cap="none" spc="0" normalizeH="0" baseline="0" noProof="0">
                <a:ln>
                  <a:noFill/>
                </a:ln>
                <a:solidFill>
                  <a:schemeClr val="bg1"/>
                </a:solidFill>
                <a:effectLst/>
                <a:uLnTx/>
                <a:uFillTx/>
                <a:latin typeface="UD デジタル 教科書体 NP-B" panose="02020700000000000000" pitchFamily="18" charset="-128"/>
                <a:ea typeface="UD デジタル 教科書体 NP-B" panose="02020700000000000000" pitchFamily="18" charset="-128"/>
                <a:cs typeface="+mn-cs"/>
              </a:rPr>
              <a:t>11</a:t>
            </a:r>
            <a:r>
              <a:rPr kumimoji="1" lang="ja-JP" altLang="en-US" sz="1400" b="0" i="0" u="none" strike="noStrike" kern="0" cap="none" spc="0" normalizeH="0" baseline="0" noProof="0">
                <a:ln>
                  <a:noFill/>
                </a:ln>
                <a:solidFill>
                  <a:schemeClr val="bg1"/>
                </a:solidFill>
                <a:effectLst/>
                <a:uLnTx/>
                <a:uFillTx/>
                <a:latin typeface="UD デジタル 教科書体 NP-B" panose="02020700000000000000" pitchFamily="18" charset="-128"/>
                <a:ea typeface="UD デジタル 教科書体 NP-B" panose="02020700000000000000" pitchFamily="18" charset="-128"/>
                <a:cs typeface="+mn-cs"/>
              </a:rPr>
              <a:t>）兼務状況（兼務先／兼務する職務の内容）等について</a:t>
            </a:r>
            <a:endParaRPr kumimoji="1" lang="en-US" altLang="ja-JP" sz="1400" b="0" i="0" u="none" strike="noStrike" kern="0" cap="none" spc="0" normalizeH="0" baseline="0" noProof="0">
              <a:ln>
                <a:noFill/>
              </a:ln>
              <a:solidFill>
                <a:schemeClr val="bg1"/>
              </a:solidFill>
              <a:effectLst/>
              <a:uLnTx/>
              <a:uFillTx/>
              <a:latin typeface="UD デジタル 教科書体 NP-B" panose="02020700000000000000" pitchFamily="18" charset="-128"/>
              <a:ea typeface="UD デジタル 教科書体 NP-B" panose="02020700000000000000" pitchFamily="18" charset="-128"/>
              <a:cs typeface="+mn-cs"/>
            </a:endParaRPr>
          </a:p>
          <a:p>
            <a:r>
              <a:rPr kumimoji="1" lang="ja-JP" altLang="en-US" sz="1400" b="0" i="0" u="none" strike="noStrike" kern="0" cap="none" spc="0" normalizeH="0" baseline="0" noProof="0">
                <a:ln>
                  <a:noFill/>
                </a:ln>
                <a:solidFill>
                  <a:schemeClr val="bg1"/>
                </a:solidFill>
                <a:effectLst/>
                <a:uLnTx/>
                <a:uFillTx/>
                <a:latin typeface="UD デジタル 教科書体 NP-B" panose="02020700000000000000" pitchFamily="18" charset="-128"/>
                <a:ea typeface="UD デジタル 教科書体 NP-B" panose="02020700000000000000" pitchFamily="18" charset="-128"/>
                <a:cs typeface="+mn-cs"/>
              </a:rPr>
              <a:t>　　別紙</a:t>
            </a:r>
            <a:r>
              <a:rPr kumimoji="1" lang="en-US" altLang="ja-JP" sz="1400" b="0" i="0" u="none" strike="noStrike" kern="0" cap="none" spc="0" normalizeH="0" baseline="0" noProof="0">
                <a:ln>
                  <a:noFill/>
                </a:ln>
                <a:solidFill>
                  <a:schemeClr val="bg1"/>
                </a:solidFill>
                <a:effectLst/>
                <a:uLnTx/>
                <a:uFillTx/>
                <a:latin typeface="UD デジタル 教科書体 NP-B" panose="02020700000000000000" pitchFamily="18" charset="-128"/>
                <a:ea typeface="UD デジタル 教科書体 NP-B" panose="02020700000000000000" pitchFamily="18" charset="-128"/>
                <a:cs typeface="+mn-cs"/>
              </a:rPr>
              <a:t>2</a:t>
            </a:r>
            <a:r>
              <a:rPr kumimoji="1" lang="ja-JP" altLang="en-US" sz="1400" b="0" i="0" u="none" strike="noStrike" kern="0" cap="none" spc="0" normalizeH="0" baseline="0" noProof="0">
                <a:ln>
                  <a:noFill/>
                </a:ln>
                <a:solidFill>
                  <a:schemeClr val="bg1"/>
                </a:solidFill>
                <a:effectLst/>
                <a:uLnTx/>
                <a:uFillTx/>
                <a:latin typeface="UD デジタル 教科書体 NP-B" panose="02020700000000000000" pitchFamily="18" charset="-128"/>
                <a:ea typeface="UD デジタル 教科書体 NP-B" panose="02020700000000000000" pitchFamily="18" charset="-128"/>
                <a:cs typeface="+mn-cs"/>
              </a:rPr>
              <a:t>を記載する場合、同一内事業所の兼務についてはそれぞれの職種で勤務時間を分けて記載する（管理者は除く）ため</a:t>
            </a:r>
            <a:endParaRPr kumimoji="1" lang="en-US" altLang="ja-JP" sz="1400" b="0" i="0" u="none" strike="noStrike" kern="0" cap="none" spc="0" normalizeH="0" baseline="0" noProof="0">
              <a:ln>
                <a:noFill/>
              </a:ln>
              <a:solidFill>
                <a:schemeClr val="bg1"/>
              </a:solidFill>
              <a:effectLst/>
              <a:uLnTx/>
              <a:uFillTx/>
              <a:latin typeface="UD デジタル 教科書体 NP-B" panose="02020700000000000000" pitchFamily="18" charset="-128"/>
              <a:ea typeface="UD デジタル 教科書体 NP-B" panose="02020700000000000000" pitchFamily="18" charset="-128"/>
              <a:cs typeface="+mn-cs"/>
            </a:endParaRPr>
          </a:p>
          <a:p>
            <a:r>
              <a:rPr kumimoji="1" lang="ja-JP" altLang="en-US" sz="1400" b="0" i="0" u="none" strike="noStrike" kern="0" cap="none" spc="0" normalizeH="0" baseline="0" noProof="0">
                <a:ln>
                  <a:noFill/>
                </a:ln>
                <a:solidFill>
                  <a:schemeClr val="bg1"/>
                </a:solidFill>
                <a:effectLst/>
                <a:uLnTx/>
                <a:uFillTx/>
                <a:latin typeface="UD デジタル 教科書体 NP-B" panose="02020700000000000000" pitchFamily="18" charset="-128"/>
                <a:ea typeface="UD デジタル 教科書体 NP-B" panose="02020700000000000000" pitchFamily="18" charset="-128"/>
                <a:cs typeface="+mn-cs"/>
              </a:rPr>
              <a:t>　 </a:t>
            </a:r>
            <a:r>
              <a:rPr kumimoji="1" lang="ja-JP" altLang="en-US"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rPr>
              <a:t>（</a:t>
            </a:r>
            <a:r>
              <a:rPr kumimoji="1" lang="en-US" altLang="ja-JP"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rPr>
              <a:t>11</a:t>
            </a:r>
            <a:r>
              <a:rPr kumimoji="1" lang="ja-JP" altLang="en-US"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rPr>
              <a:t>）兼務状況（兼務先／兼務する職務の内容に記載する兼務の内容は、他サービスの職種記載のみ記載をするように</a:t>
            </a:r>
            <a:endParaRPr kumimoji="1" lang="en-US" altLang="ja-JP"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endParaRPr>
          </a:p>
          <a:p>
            <a:r>
              <a:rPr kumimoji="1" lang="ja-JP" altLang="en-US"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rPr>
              <a:t>　   してください</a:t>
            </a:r>
            <a:endParaRPr kumimoji="1" lang="en-US" altLang="ja-JP"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endParaRPr>
          </a:p>
          <a:p>
            <a:r>
              <a:rPr kumimoji="1" lang="ja-JP" altLang="en-US"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rPr>
              <a:t>　例）泉　湧一は</a:t>
            </a:r>
            <a:r>
              <a:rPr kumimoji="1" lang="en-US" altLang="ja-JP"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rPr>
              <a:t>【</a:t>
            </a:r>
            <a:r>
              <a:rPr kumimoji="1" lang="ja-JP" altLang="en-US"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rPr>
              <a:t>非常勤・兼務</a:t>
            </a:r>
            <a:r>
              <a:rPr kumimoji="1" lang="en-US" altLang="ja-JP"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rPr>
              <a:t>】</a:t>
            </a:r>
            <a:r>
              <a:rPr kumimoji="1" lang="ja-JP" altLang="en-US"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rPr>
              <a:t>の職員で、当事業所で</a:t>
            </a:r>
            <a:r>
              <a:rPr kumimoji="1" lang="en-US" altLang="ja-JP"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rPr>
              <a:t>【</a:t>
            </a:r>
            <a:r>
              <a:rPr kumimoji="1" lang="ja-JP" altLang="en-US" sz="1400" b="0" i="0" u="sng"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rPr>
              <a:t>週に</a:t>
            </a:r>
            <a:r>
              <a:rPr kumimoji="1" lang="en-US" altLang="ja-JP" sz="1400" b="0" i="0" u="sng"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rPr>
              <a:t>1</a:t>
            </a:r>
            <a:r>
              <a:rPr kumimoji="1" lang="ja-JP" altLang="en-US" sz="1400" b="0" i="0" u="sng"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rPr>
              <a:t>回</a:t>
            </a:r>
            <a:r>
              <a:rPr kumimoji="1" lang="en-US" altLang="ja-JP" sz="1400" b="0" i="0" u="sng"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rPr>
              <a:t>6</a:t>
            </a:r>
            <a:r>
              <a:rPr kumimoji="1" lang="ja-JP" altLang="en-US" sz="1400" b="0" i="0" u="sng"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rPr>
              <a:t>時間勤務</a:t>
            </a:r>
            <a:r>
              <a:rPr kumimoji="1" lang="en-US" altLang="ja-JP"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rPr>
              <a:t>】</a:t>
            </a:r>
            <a:r>
              <a:rPr kumimoji="1" lang="ja-JP" altLang="en-US"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rPr>
              <a:t>の職員ですが、別の曜日で別サービス（例として</a:t>
            </a:r>
            <a:endParaRPr kumimoji="1" lang="en-US" altLang="ja-JP"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endParaRPr>
          </a:p>
          <a:p>
            <a:r>
              <a:rPr kumimoji="1" lang="ja-JP" altLang="en-US"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rPr>
              <a:t>　　　就労移行支援）事業所で勤務しています。そのため、（</a:t>
            </a:r>
            <a:r>
              <a:rPr kumimoji="1" lang="en-US" altLang="ja-JP"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rPr>
              <a:t>11</a:t>
            </a:r>
            <a:r>
              <a:rPr kumimoji="1" lang="ja-JP" altLang="en-US"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rPr>
              <a:t>）兼務状況（兼務先／兼務する職務の内容）には</a:t>
            </a:r>
            <a:r>
              <a:rPr kumimoji="1" lang="ja-JP" altLang="en-US" sz="1400" b="0" i="0" u="sng"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rPr>
              <a:t>別サービスで</a:t>
            </a:r>
            <a:endParaRPr kumimoji="1" lang="en-US" altLang="ja-JP" sz="1400" b="0" i="0" u="sng"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endParaRPr>
          </a:p>
          <a:p>
            <a:r>
              <a:rPr kumimoji="1" lang="ja-JP" altLang="en-US"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rPr>
              <a:t>　　　</a:t>
            </a:r>
            <a:r>
              <a:rPr kumimoji="1" lang="ja-JP" altLang="en-US" sz="1400" b="0" i="0" u="sng"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rPr>
              <a:t>勤務している職種とサービス種別の記載</a:t>
            </a:r>
            <a:r>
              <a:rPr kumimoji="1" lang="ja-JP" altLang="en-US"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rPr>
              <a:t>をお願いします。</a:t>
            </a:r>
            <a:endParaRPr kumimoji="1" lang="en-US" altLang="ja-JP"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endParaRPr>
          </a:p>
          <a:p>
            <a:endParaRPr kumimoji="1" lang="en-US" altLang="ja-JP"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endParaRPr>
          </a:p>
          <a:p>
            <a:endParaRPr kumimoji="1" lang="en-US" altLang="ja-JP"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endParaRPr>
          </a:p>
          <a:p>
            <a:endParaRPr kumimoji="1" lang="en-US" altLang="ja-JP"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endParaRPr>
          </a:p>
          <a:p>
            <a:endParaRPr kumimoji="1" lang="en-US" altLang="ja-JP"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endParaRPr>
          </a:p>
          <a:p>
            <a:endParaRPr kumimoji="1" lang="en-US" altLang="ja-JP"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endParaRPr>
          </a:p>
          <a:p>
            <a:endParaRPr kumimoji="1" lang="en-US" altLang="ja-JP"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endParaRPr>
          </a:p>
          <a:p>
            <a:endParaRPr kumimoji="1" lang="en-US" altLang="ja-JP"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endParaRPr>
          </a:p>
          <a:p>
            <a:endParaRPr kumimoji="1" lang="en-US" altLang="ja-JP"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endParaRPr>
          </a:p>
          <a:p>
            <a:r>
              <a:rPr kumimoji="1" lang="ja-JP" altLang="en-US"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rPr>
              <a:t>　➢前年度の平均値について</a:t>
            </a:r>
            <a:endParaRPr kumimoji="1" lang="en-US" altLang="ja-JP"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endParaRPr>
          </a:p>
          <a:p>
            <a:r>
              <a:rPr kumimoji="1" lang="ja-JP" altLang="en-US"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rPr>
              <a:t>　　前年度の月ごとの延べ利用者数、開所日の記載をお願いします。</a:t>
            </a:r>
            <a:endParaRPr kumimoji="1" lang="en-US" altLang="ja-JP"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endParaRPr>
          </a:p>
          <a:p>
            <a:r>
              <a:rPr kumimoji="1" lang="ja-JP" altLang="en-US"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rPr>
              <a:t>　　</a:t>
            </a:r>
            <a:r>
              <a:rPr kumimoji="1" lang="en-US" altLang="ja-JP"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rPr>
              <a:t>※</a:t>
            </a:r>
            <a:r>
              <a:rPr kumimoji="1" lang="ja-JP" altLang="en-US"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rPr>
              <a:t>施設外就労実施事業所は、施設外就労実施分を除かず、合わせて記載をお願いいします。</a:t>
            </a:r>
            <a:endParaRPr kumimoji="1" lang="en-US" altLang="ja-JP"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endParaRPr>
          </a:p>
          <a:p>
            <a:r>
              <a:rPr kumimoji="1" lang="ja-JP" altLang="en-US"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rPr>
              <a:t>　　</a:t>
            </a:r>
            <a:r>
              <a:rPr kumimoji="1" lang="en-US" altLang="ja-JP"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rPr>
              <a:t>※</a:t>
            </a:r>
            <a:r>
              <a:rPr kumimoji="1" lang="ja-JP" altLang="en-US"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rPr>
              <a:t>就</a:t>
            </a:r>
            <a:r>
              <a:rPr kumimoji="1" lang="en-US" altLang="ja-JP"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rPr>
              <a:t>A</a:t>
            </a:r>
            <a:r>
              <a:rPr kumimoji="1" lang="ja-JP" altLang="en-US"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rPr>
              <a:t>、</a:t>
            </a:r>
            <a:r>
              <a:rPr kumimoji="1" lang="en-US" altLang="ja-JP"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rPr>
              <a:t>B</a:t>
            </a:r>
            <a:r>
              <a:rPr kumimoji="1" lang="ja-JP" altLang="en-US"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rPr>
              <a:t>事業所については、基本は年度当初に提出いただいた別紙</a:t>
            </a:r>
            <a:r>
              <a:rPr kumimoji="1" lang="en-US" altLang="ja-JP"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rPr>
              <a:t>2-2</a:t>
            </a:r>
            <a:r>
              <a:rPr kumimoji="1" lang="ja-JP" altLang="en-US"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rPr>
              <a:t>の数字と同数になっているか確認してください。</a:t>
            </a:r>
            <a:endParaRPr kumimoji="1" lang="en-US" altLang="ja-JP"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rPr>
              <a:t>　　</a:t>
            </a:r>
            <a:r>
              <a:rPr kumimoji="1" lang="en-US" altLang="ja-JP"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rPr>
              <a:t>※</a:t>
            </a:r>
            <a:r>
              <a:rPr kumimoji="1" lang="ja-JP" altLang="en-US"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rPr>
              <a:t>就労定着支援事業所は基本報酬別添２</a:t>
            </a:r>
            <a:r>
              <a:rPr kumimoji="1" lang="en-US" altLang="ja-JP"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rPr>
              <a:t>-</a:t>
            </a:r>
            <a:r>
              <a:rPr kumimoji="1" lang="ja-JP" altLang="en-US"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rPr>
              <a:t>４の数字と同数になっているか確認してください。</a:t>
            </a:r>
            <a:endParaRPr kumimoji="1" lang="en-US" altLang="ja-JP"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endParaRPr>
          </a:p>
          <a:p>
            <a:endParaRPr kumimoji="1" lang="en-US" altLang="ja-JP"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endParaRPr>
          </a:p>
          <a:p>
            <a:endParaRPr kumimoji="1" lang="en-US" altLang="ja-JP"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endParaRPr>
          </a:p>
          <a:p>
            <a:endParaRPr kumimoji="1" lang="en-US" altLang="ja-JP"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endParaRPr>
          </a:p>
          <a:p>
            <a:endParaRPr kumimoji="1" lang="en-US" altLang="ja-JP"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endParaRPr>
          </a:p>
          <a:p>
            <a:endParaRPr kumimoji="1" lang="en-US" altLang="ja-JP"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endParaRPr>
          </a:p>
          <a:p>
            <a:endParaRPr kumimoji="1" lang="en-US" altLang="ja-JP"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endParaRPr>
          </a:p>
          <a:p>
            <a:endParaRPr kumimoji="1" lang="en-US" altLang="ja-JP"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endParaRPr>
          </a:p>
          <a:p>
            <a:endParaRPr kumimoji="1" lang="en-US" altLang="ja-JP"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endParaRPr>
          </a:p>
          <a:p>
            <a:endParaRPr kumimoji="1" lang="en-US" altLang="ja-JP"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endParaRPr>
          </a:p>
          <a:p>
            <a:endParaRPr kumimoji="1" lang="en-US" altLang="ja-JP" sz="1400" b="0" i="0" u="none" strike="noStrike" kern="0" cap="none" spc="0" normalizeH="0" baseline="0" noProof="0">
              <a:ln>
                <a:noFill/>
              </a:ln>
              <a:solidFill>
                <a:prstClr val="white"/>
              </a:solidFill>
              <a:effectLst/>
              <a:uLnTx/>
              <a:uFillTx/>
              <a:latin typeface="UD デジタル 教科書体 NP-B" panose="02020700000000000000" pitchFamily="18" charset="-128"/>
              <a:ea typeface="UD デジタル 教科書体 NP-B" panose="02020700000000000000" pitchFamily="18" charset="-128"/>
              <a:cs typeface="+mn-cs"/>
            </a:endParaRPr>
          </a:p>
          <a:p>
            <a:endParaRPr kumimoji="1" lang="en-US" altLang="ja-JP" sz="1400" b="0" i="0" u="none" strike="noStrike" kern="0" cap="none" spc="0" normalizeH="0" baseline="0" noProof="0">
              <a:ln>
                <a:noFill/>
              </a:ln>
              <a:solidFill>
                <a:schemeClr val="bg1"/>
              </a:solidFill>
              <a:effectLst/>
              <a:uLnTx/>
              <a:uFillTx/>
              <a:latin typeface="UD デジタル 教科書体 NP-B" panose="02020700000000000000" pitchFamily="18" charset="-128"/>
              <a:ea typeface="UD デジタル 教科書体 NP-B" panose="02020700000000000000" pitchFamily="18" charset="-128"/>
              <a:cs typeface="+mn-cs"/>
            </a:endParaRPr>
          </a:p>
          <a:p>
            <a:endParaRPr kumimoji="1" lang="en-US" altLang="ja-JP" sz="1400">
              <a:solidFill>
                <a:schemeClr val="bg1"/>
              </a:solidFill>
              <a:latin typeface="UD デジタル 教科書体 NP-B" panose="02020700000000000000" pitchFamily="18" charset="-128"/>
              <a:ea typeface="UD デジタル 教科書体 NP-B" panose="02020700000000000000" pitchFamily="18" charset="-128"/>
            </a:endParaRPr>
          </a:p>
          <a:p>
            <a:endParaRPr kumimoji="1" lang="en-US" altLang="ja-JP" sz="1400">
              <a:solidFill>
                <a:schemeClr val="bg1"/>
              </a:solidFill>
              <a:latin typeface="UD デジタル 教科書体 NP-B" panose="02020700000000000000" pitchFamily="18" charset="-128"/>
              <a:ea typeface="UD デジタル 教科書体 NP-B" panose="02020700000000000000" pitchFamily="18" charset="-128"/>
            </a:endParaRPr>
          </a:p>
        </xdr:txBody>
      </xdr:sp>
      <xdr:pic>
        <xdr:nvPicPr>
          <xdr:cNvPr id="8" name="図 7">
            <a:extLst>
              <a:ext uri="{FF2B5EF4-FFF2-40B4-BE49-F238E27FC236}">
                <a16:creationId xmlns:a16="http://schemas.microsoft.com/office/drawing/2014/main" id="{82F688AD-901B-3FDD-73A7-2B60FEC8BE30}"/>
              </a:ext>
            </a:extLst>
          </xdr:cNvPr>
          <xdr:cNvPicPr>
            <a:picLocks noChangeAspect="1"/>
          </xdr:cNvPicPr>
        </xdr:nvPicPr>
        <xdr:blipFill>
          <a:blip xmlns:r="http://schemas.openxmlformats.org/officeDocument/2006/relationships" r:embed="rId1"/>
          <a:stretch>
            <a:fillRect/>
          </a:stretch>
        </xdr:blipFill>
        <xdr:spPr>
          <a:xfrm>
            <a:off x="14211300" y="6189026"/>
            <a:ext cx="5851590" cy="762000"/>
          </a:xfrm>
          <a:prstGeom prst="rect">
            <a:avLst/>
          </a:prstGeom>
        </xdr:spPr>
      </xdr:pic>
      <xdr:sp macro="" textlink="">
        <xdr:nvSpPr>
          <xdr:cNvPr id="9" name="角丸四角形 45">
            <a:extLst>
              <a:ext uri="{FF2B5EF4-FFF2-40B4-BE49-F238E27FC236}">
                <a16:creationId xmlns:a16="http://schemas.microsoft.com/office/drawing/2014/main" id="{B4F693BD-4D88-3CDA-A8F1-C5B850A2118C}"/>
              </a:ext>
            </a:extLst>
          </xdr:cNvPr>
          <xdr:cNvSpPr/>
        </xdr:nvSpPr>
        <xdr:spPr>
          <a:xfrm>
            <a:off x="14211300" y="6134100"/>
            <a:ext cx="400050" cy="409575"/>
          </a:xfrm>
          <a:prstGeom prst="roundRect">
            <a:avLst/>
          </a:prstGeom>
          <a:noFill/>
          <a:ln w="571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角丸四角形 46">
            <a:extLst>
              <a:ext uri="{FF2B5EF4-FFF2-40B4-BE49-F238E27FC236}">
                <a16:creationId xmlns:a16="http://schemas.microsoft.com/office/drawing/2014/main" id="{3E409084-1951-2A6D-52D2-2AAD92AEA123}"/>
              </a:ext>
            </a:extLst>
          </xdr:cNvPr>
          <xdr:cNvSpPr/>
        </xdr:nvSpPr>
        <xdr:spPr>
          <a:xfrm>
            <a:off x="19697699" y="6580292"/>
            <a:ext cx="390525" cy="333375"/>
          </a:xfrm>
          <a:prstGeom prst="roundRect">
            <a:avLst/>
          </a:prstGeom>
          <a:noFill/>
          <a:ln w="571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角丸四角形吹き出し 48">
            <a:extLst>
              <a:ext uri="{FF2B5EF4-FFF2-40B4-BE49-F238E27FC236}">
                <a16:creationId xmlns:a16="http://schemas.microsoft.com/office/drawing/2014/main" id="{912BDA7E-706D-6B36-177D-AA01C83483FC}"/>
              </a:ext>
            </a:extLst>
          </xdr:cNvPr>
          <xdr:cNvSpPr/>
        </xdr:nvSpPr>
        <xdr:spPr>
          <a:xfrm>
            <a:off x="11525250" y="6096101"/>
            <a:ext cx="2505075" cy="1285875"/>
          </a:xfrm>
          <a:prstGeom prst="wedgeRoundRectCallout">
            <a:avLst>
              <a:gd name="adj1" fmla="val 59327"/>
              <a:gd name="adj2" fmla="val -3203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grpSp>
        <xdr:nvGrpSpPr>
          <xdr:cNvPr id="12" name="グループ化 11">
            <a:extLst>
              <a:ext uri="{FF2B5EF4-FFF2-40B4-BE49-F238E27FC236}">
                <a16:creationId xmlns:a16="http://schemas.microsoft.com/office/drawing/2014/main" id="{1167830C-E345-B19D-C188-4931DAE43BA3}"/>
              </a:ext>
            </a:extLst>
          </xdr:cNvPr>
          <xdr:cNvGrpSpPr/>
        </xdr:nvGrpSpPr>
        <xdr:grpSpPr>
          <a:xfrm>
            <a:off x="20002500" y="4528199"/>
            <a:ext cx="2524126" cy="2129809"/>
            <a:chOff x="9086850" y="7340606"/>
            <a:chExt cx="2524126" cy="1774840"/>
          </a:xfrm>
        </xdr:grpSpPr>
        <xdr:sp macro="" textlink="">
          <xdr:nvSpPr>
            <xdr:cNvPr id="14" name="角丸四角形吹き出し 49">
              <a:extLst>
                <a:ext uri="{FF2B5EF4-FFF2-40B4-BE49-F238E27FC236}">
                  <a16:creationId xmlns:a16="http://schemas.microsoft.com/office/drawing/2014/main" id="{F25F2025-7992-3962-F749-C02FE1CA0235}"/>
                </a:ext>
              </a:extLst>
            </xdr:cNvPr>
            <xdr:cNvSpPr/>
          </xdr:nvSpPr>
          <xdr:spPr>
            <a:xfrm>
              <a:off x="9086850" y="7340606"/>
              <a:ext cx="2524126" cy="1627941"/>
            </a:xfrm>
            <a:prstGeom prst="wedgeRoundRectCallout">
              <a:avLst>
                <a:gd name="adj1" fmla="val -50168"/>
                <a:gd name="adj2" fmla="val 69381"/>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9E2BCFAE-A040-8FE4-3556-835DD6126AD0}"/>
                </a:ext>
              </a:extLst>
            </xdr:cNvPr>
            <xdr:cNvSpPr txBox="1"/>
          </xdr:nvSpPr>
          <xdr:spPr>
            <a:xfrm>
              <a:off x="9201150" y="7461108"/>
              <a:ext cx="2343150" cy="1654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u="none">
                  <a:latin typeface="UD デジタル 教科書体 N-R" panose="02020400000000000000" pitchFamily="17" charset="-128"/>
                  <a:ea typeface="UD デジタル 教科書体 N-R" panose="02020400000000000000" pitchFamily="17" charset="-128"/>
                </a:rPr>
                <a:t>従業員が</a:t>
              </a:r>
              <a:r>
                <a:rPr kumimoji="1" lang="en-US" altLang="ja-JP" sz="1100" b="1" u="sng">
                  <a:latin typeface="UD デジタル 教科書体 N-R" panose="02020400000000000000" pitchFamily="17" charset="-128"/>
                  <a:ea typeface="UD デジタル 教科書体 N-R" panose="02020400000000000000" pitchFamily="17" charset="-128"/>
                </a:rPr>
                <a:t>1</a:t>
              </a:r>
              <a:r>
                <a:rPr kumimoji="1" lang="ja-JP" altLang="en-US" sz="1100" b="1" u="sng">
                  <a:latin typeface="UD デジタル 教科書体 N-R" panose="02020400000000000000" pitchFamily="17" charset="-128"/>
                  <a:ea typeface="UD デジタル 教科書体 N-R" panose="02020400000000000000" pitchFamily="17" charset="-128"/>
                </a:rPr>
                <a:t>日「有休」</a:t>
              </a:r>
              <a:r>
                <a:rPr kumimoji="1" lang="ja-JP" altLang="en-US" sz="1100">
                  <a:latin typeface="UD デジタル 教科書体 N-R" panose="02020400000000000000" pitchFamily="17" charset="-128"/>
                  <a:ea typeface="UD デジタル 教科書体 N-R" panose="02020400000000000000" pitchFamily="17" charset="-128"/>
                </a:rPr>
                <a:t>をとった場合、</a:t>
              </a:r>
              <a:r>
                <a:rPr kumimoji="1" lang="ja-JP" altLang="en-US" sz="1100" b="1" u="sng">
                  <a:latin typeface="UD デジタル 教科書体 N-R" panose="02020400000000000000" pitchFamily="17" charset="-128"/>
                  <a:ea typeface="UD デジタル 教科書体 N-R" panose="02020400000000000000" pitchFamily="17" charset="-128"/>
                </a:rPr>
                <a:t>「休」と記載</a:t>
              </a:r>
              <a:r>
                <a:rPr kumimoji="1" lang="ja-JP" altLang="en-US" sz="1100">
                  <a:latin typeface="UD デジタル 教科書体 N-R" panose="02020400000000000000" pitchFamily="17" charset="-128"/>
                  <a:ea typeface="UD デジタル 教科書体 N-R" panose="02020400000000000000" pitchFamily="17" charset="-128"/>
                </a:rPr>
                <a:t>をお願いします。</a:t>
              </a:r>
              <a:endParaRPr kumimoji="1" lang="en-US" altLang="ja-JP" sz="1100">
                <a:latin typeface="UD デジタル 教科書体 N-R" panose="02020400000000000000" pitchFamily="17" charset="-128"/>
                <a:ea typeface="UD デジタル 教科書体 N-R" panose="02020400000000000000" pitchFamily="17" charset="-128"/>
              </a:endParaRPr>
            </a:p>
            <a:p>
              <a:r>
                <a:rPr kumimoji="1" lang="en-US" altLang="ja-JP" sz="1100" b="0" u="none">
                  <a:latin typeface="UD デジタル 教科書体 N-R" panose="02020400000000000000" pitchFamily="17" charset="-128"/>
                  <a:ea typeface="UD デジタル 教科書体 N-R" panose="02020400000000000000" pitchFamily="17" charset="-128"/>
                </a:rPr>
                <a:t>※</a:t>
              </a:r>
              <a:r>
                <a:rPr kumimoji="1" lang="ja-JP" altLang="en-US" sz="1100" b="0" u="none">
                  <a:latin typeface="UD デジタル 教科書体 N-R" panose="02020400000000000000" pitchFamily="17" charset="-128"/>
                  <a:ea typeface="UD デジタル 教科書体 N-R" panose="02020400000000000000" pitchFamily="17" charset="-128"/>
                </a:rPr>
                <a:t>時間給のみの場合は勤務した時　</a:t>
              </a:r>
              <a:endParaRPr kumimoji="1" lang="en-US" altLang="ja-JP" sz="1100" b="0" u="none">
                <a:latin typeface="UD デジタル 教科書体 N-R" panose="02020400000000000000" pitchFamily="17" charset="-128"/>
                <a:ea typeface="UD デジタル 教科書体 N-R" panose="02020400000000000000" pitchFamily="17" charset="-128"/>
              </a:endParaRPr>
            </a:p>
            <a:p>
              <a:r>
                <a:rPr kumimoji="1" lang="ja-JP" altLang="en-US" sz="1100" b="0" u="none">
                  <a:latin typeface="UD デジタル 教科書体 N-R" panose="02020400000000000000" pitchFamily="17" charset="-128"/>
                  <a:ea typeface="UD デジタル 教科書体 N-R" panose="02020400000000000000" pitchFamily="17" charset="-128"/>
                </a:rPr>
                <a:t>　間を入れてください。</a:t>
              </a:r>
              <a:endParaRPr kumimoji="1" lang="en-US" altLang="ja-JP" sz="1100" b="0" u="none">
                <a:latin typeface="UD デジタル 教科書体 N-R" panose="02020400000000000000" pitchFamily="17" charset="-128"/>
                <a:ea typeface="UD デジタル 教科書体 N-R" panose="02020400000000000000" pitchFamily="17" charset="-128"/>
              </a:endParaRPr>
            </a:p>
            <a:p>
              <a:r>
                <a:rPr kumimoji="1" lang="ja-JP" altLang="en-US" sz="1100" b="0" u="none">
                  <a:latin typeface="UD デジタル 教科書体 N-R" panose="02020400000000000000" pitchFamily="17" charset="-128"/>
                  <a:ea typeface="UD デジタル 教科書体 N-R" panose="02020400000000000000" pitchFamily="17" charset="-128"/>
                </a:rPr>
                <a:t>　例）</a:t>
              </a:r>
              <a:r>
                <a:rPr kumimoji="1" lang="en-US" altLang="ja-JP" sz="1100" b="0" u="none">
                  <a:latin typeface="UD デジタル 教科書体 N-R" panose="02020400000000000000" pitchFamily="17" charset="-128"/>
                  <a:ea typeface="UD デジタル 教科書体 N-R" panose="02020400000000000000" pitchFamily="17" charset="-128"/>
                </a:rPr>
                <a:t>8</a:t>
              </a:r>
              <a:r>
                <a:rPr kumimoji="1" lang="ja-JP" altLang="en-US" sz="1100" b="0" u="none">
                  <a:latin typeface="UD デジタル 教科書体 N-R" panose="02020400000000000000" pitchFamily="17" charset="-128"/>
                  <a:ea typeface="UD デジタル 教科書体 N-R" panose="02020400000000000000" pitchFamily="17" charset="-128"/>
                </a:rPr>
                <a:t>時間勤務の方が</a:t>
              </a:r>
              <a:r>
                <a:rPr kumimoji="1" lang="en-US" altLang="ja-JP" sz="1100" b="0" u="none">
                  <a:latin typeface="UD デジタル 教科書体 N-R" panose="02020400000000000000" pitchFamily="17" charset="-128"/>
                  <a:ea typeface="UD デジタル 教科書体 N-R" panose="02020400000000000000" pitchFamily="17" charset="-128"/>
                </a:rPr>
                <a:t>2</a:t>
              </a:r>
              <a:r>
                <a:rPr kumimoji="1" lang="ja-JP" altLang="en-US" sz="1100" b="0" u="none">
                  <a:latin typeface="UD デジタル 教科書体 N-R" panose="02020400000000000000" pitchFamily="17" charset="-128"/>
                  <a:ea typeface="UD デジタル 教科書体 N-R" panose="02020400000000000000" pitchFamily="17" charset="-128"/>
                </a:rPr>
                <a:t>時間休を</a:t>
              </a:r>
              <a:endParaRPr kumimoji="1" lang="en-US" altLang="ja-JP" sz="1100" b="0" u="none">
                <a:latin typeface="UD デジタル 教科書体 N-R" panose="02020400000000000000" pitchFamily="17" charset="-128"/>
                <a:ea typeface="UD デジタル 教科書体 N-R" panose="02020400000000000000" pitchFamily="17" charset="-128"/>
              </a:endParaRPr>
            </a:p>
            <a:p>
              <a:r>
                <a:rPr kumimoji="1" lang="ja-JP" altLang="en-US" sz="1100" b="0" u="none">
                  <a:latin typeface="UD デジタル 教科書体 N-R" panose="02020400000000000000" pitchFamily="17" charset="-128"/>
                  <a:ea typeface="UD デジタル 教科書体 N-R" panose="02020400000000000000" pitchFamily="17" charset="-128"/>
                </a:rPr>
                <a:t>　　　取得した場合、</a:t>
              </a:r>
              <a:r>
                <a:rPr kumimoji="1" lang="ja-JP" altLang="en-US" sz="1100" b="1" u="sng">
                  <a:latin typeface="UD デジタル 教科書体 N-R" panose="02020400000000000000" pitchFamily="17" charset="-128"/>
                  <a:ea typeface="UD デジタル 教科書体 N-R" panose="02020400000000000000" pitchFamily="17" charset="-128"/>
                </a:rPr>
                <a:t>勤務形態一</a:t>
              </a:r>
              <a:endParaRPr kumimoji="1" lang="en-US" altLang="ja-JP" sz="1100" b="1" u="sng">
                <a:latin typeface="UD デジタル 教科書体 N-R" panose="02020400000000000000" pitchFamily="17" charset="-128"/>
                <a:ea typeface="UD デジタル 教科書体 N-R" panose="02020400000000000000" pitchFamily="17" charset="-128"/>
              </a:endParaRPr>
            </a:p>
            <a:p>
              <a:r>
                <a:rPr kumimoji="1" lang="ja-JP" altLang="en-US" sz="1100" b="0" u="none">
                  <a:latin typeface="UD デジタル 教科書体 N-R" panose="02020400000000000000" pitchFamily="17" charset="-128"/>
                  <a:ea typeface="UD デジタル 教科書体 N-R" panose="02020400000000000000" pitchFamily="17" charset="-128"/>
                </a:rPr>
                <a:t>　　　</a:t>
              </a:r>
              <a:r>
                <a:rPr kumimoji="1" lang="ja-JP" altLang="en-US" sz="1100" b="1" u="sng">
                  <a:latin typeface="UD デジタル 教科書体 N-R" panose="02020400000000000000" pitchFamily="17" charset="-128"/>
                  <a:ea typeface="UD デジタル 教科書体 N-R" panose="02020400000000000000" pitchFamily="17" charset="-128"/>
                </a:rPr>
                <a:t>覧には</a:t>
              </a:r>
              <a:r>
                <a:rPr kumimoji="1" lang="en-US" altLang="ja-JP" sz="1100" b="1" u="sng">
                  <a:latin typeface="UD デジタル 教科書体 N-R" panose="02020400000000000000" pitchFamily="17" charset="-128"/>
                  <a:ea typeface="UD デジタル 教科書体 N-R" panose="02020400000000000000" pitchFamily="17" charset="-128"/>
                </a:rPr>
                <a:t>6</a:t>
              </a:r>
              <a:r>
                <a:rPr kumimoji="1" lang="ja-JP" altLang="en-US" sz="1100" b="1" u="sng">
                  <a:latin typeface="UD デジタル 教科書体 N-R" panose="02020400000000000000" pitchFamily="17" charset="-128"/>
                  <a:ea typeface="UD デジタル 教科書体 N-R" panose="02020400000000000000" pitchFamily="17" charset="-128"/>
                </a:rPr>
                <a:t>時間</a:t>
              </a:r>
              <a:r>
                <a:rPr kumimoji="1" lang="ja-JP" altLang="en-US" sz="1100" b="0" u="none">
                  <a:latin typeface="UD デジタル 教科書体 N-R" panose="02020400000000000000" pitchFamily="17" charset="-128"/>
                  <a:ea typeface="UD デジタル 教科書体 N-R" panose="02020400000000000000" pitchFamily="17" charset="-128"/>
                </a:rPr>
                <a:t>と記載をお願</a:t>
              </a:r>
              <a:endParaRPr kumimoji="1" lang="en-US" altLang="ja-JP" sz="1100" b="0" u="none">
                <a:latin typeface="UD デジタル 教科書体 N-R" panose="02020400000000000000" pitchFamily="17" charset="-128"/>
                <a:ea typeface="UD デジタル 教科書体 N-R" panose="02020400000000000000" pitchFamily="17" charset="-128"/>
              </a:endParaRPr>
            </a:p>
            <a:p>
              <a:r>
                <a:rPr kumimoji="1" lang="ja-JP" altLang="en-US" sz="1100" b="0" u="none">
                  <a:latin typeface="UD デジタル 教科書体 N-R" panose="02020400000000000000" pitchFamily="17" charset="-128"/>
                  <a:ea typeface="UD デジタル 教科書体 N-R" panose="02020400000000000000" pitchFamily="17" charset="-128"/>
                </a:rPr>
                <a:t>　　　いします。</a:t>
              </a:r>
            </a:p>
          </xdr:txBody>
        </xdr:sp>
      </xdr:grpSp>
      <xdr:sp macro="" textlink="">
        <xdr:nvSpPr>
          <xdr:cNvPr id="13" name="テキスト ボックス 12">
            <a:extLst>
              <a:ext uri="{FF2B5EF4-FFF2-40B4-BE49-F238E27FC236}">
                <a16:creationId xmlns:a16="http://schemas.microsoft.com/office/drawing/2014/main" id="{83A718AA-2AC8-BECE-2BDD-DEC821D61C33}"/>
              </a:ext>
            </a:extLst>
          </xdr:cNvPr>
          <xdr:cNvSpPr txBox="1"/>
        </xdr:nvSpPr>
        <xdr:spPr>
          <a:xfrm>
            <a:off x="11582399" y="6217860"/>
            <a:ext cx="2447926" cy="1400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R" panose="02020400000000000000" pitchFamily="17" charset="-128"/>
                <a:ea typeface="UD デジタル 教科書体 N-R" panose="02020400000000000000" pitchFamily="17" charset="-128"/>
              </a:rPr>
              <a:t>事業所で育児、介護、治療のために所定の労働時間の短縮の措置が講じられている場合、このセルについて該当するプルダウンを選択して</a:t>
            </a:r>
            <a:endParaRPr kumimoji="1" lang="en-US" altLang="ja-JP" sz="1100">
              <a:latin typeface="UD デジタル 教科書体 N-R" panose="02020400000000000000" pitchFamily="17" charset="-128"/>
              <a:ea typeface="UD デジタル 教科書体 N-R" panose="02020400000000000000" pitchFamily="17" charset="-128"/>
            </a:endParaRPr>
          </a:p>
          <a:p>
            <a:r>
              <a:rPr kumimoji="1" lang="ja-JP" altLang="en-US" sz="1100">
                <a:latin typeface="UD デジタル 教科書体 N-R" panose="02020400000000000000" pitchFamily="17" charset="-128"/>
                <a:ea typeface="UD デジタル 教科書体 N-R" panose="02020400000000000000" pitchFamily="17" charset="-128"/>
              </a:rPr>
              <a:t>ください。</a:t>
            </a:r>
          </a:p>
        </xdr:txBody>
      </xdr:sp>
    </xdr:grpSp>
    <xdr:clientData/>
  </xdr:twoCellAnchor>
  <xdr:twoCellAnchor>
    <xdr:from>
      <xdr:col>21</xdr:col>
      <xdr:colOff>85724</xdr:colOff>
      <xdr:row>0</xdr:row>
      <xdr:rowOff>66008</xdr:rowOff>
    </xdr:from>
    <xdr:to>
      <xdr:col>24</xdr:col>
      <xdr:colOff>38099</xdr:colOff>
      <xdr:row>2</xdr:row>
      <xdr:rowOff>199358</xdr:rowOff>
    </xdr:to>
    <xdr:sp macro="" textlink="">
      <xdr:nvSpPr>
        <xdr:cNvPr id="16" name="下矢印 53">
          <a:extLst>
            <a:ext uri="{FF2B5EF4-FFF2-40B4-BE49-F238E27FC236}">
              <a16:creationId xmlns:a16="http://schemas.microsoft.com/office/drawing/2014/main" id="{FEA560F8-780F-4FD5-A2A1-1ADACB0B72E3}"/>
            </a:ext>
          </a:extLst>
        </xdr:cNvPr>
        <xdr:cNvSpPr/>
      </xdr:nvSpPr>
      <xdr:spPr>
        <a:xfrm rot="5400000">
          <a:off x="6267449" y="94583"/>
          <a:ext cx="609600" cy="552450"/>
        </a:xfrm>
        <a:prstGeom prst="downArrow">
          <a:avLst/>
        </a:prstGeom>
        <a:solidFill>
          <a:srgbClr val="FF00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66675</xdr:colOff>
      <xdr:row>18</xdr:row>
      <xdr:rowOff>161924</xdr:rowOff>
    </xdr:from>
    <xdr:to>
      <xdr:col>36</xdr:col>
      <xdr:colOff>19050</xdr:colOff>
      <xdr:row>27</xdr:row>
      <xdr:rowOff>114299</xdr:rowOff>
    </xdr:to>
    <xdr:sp macro="" textlink="">
      <xdr:nvSpPr>
        <xdr:cNvPr id="17" name="テキスト ボックス 16">
          <a:extLst>
            <a:ext uri="{FF2B5EF4-FFF2-40B4-BE49-F238E27FC236}">
              <a16:creationId xmlns:a16="http://schemas.microsoft.com/office/drawing/2014/main" id="{A694D4BD-67F5-4161-A3BC-2D65965F8A1C}"/>
            </a:ext>
          </a:extLst>
        </xdr:cNvPr>
        <xdr:cNvSpPr txBox="1"/>
      </xdr:nvSpPr>
      <xdr:spPr>
        <a:xfrm>
          <a:off x="2495550" y="4038599"/>
          <a:ext cx="6734175" cy="2009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0">
              <a:latin typeface="UD デジタル 教科書体 NP-B" panose="02020700000000000000" pitchFamily="18" charset="-128"/>
              <a:ea typeface="UD デジタル 教科書体 NP-B" panose="02020700000000000000" pitchFamily="18" charset="-128"/>
            </a:rPr>
            <a:t>記　載　例</a:t>
          </a:r>
        </a:p>
      </xdr:txBody>
    </xdr:sp>
    <xdr:clientData/>
  </xdr:twoCellAnchor>
  <xdr:twoCellAnchor>
    <xdr:from>
      <xdr:col>36</xdr:col>
      <xdr:colOff>485774</xdr:colOff>
      <xdr:row>4</xdr:row>
      <xdr:rowOff>9525</xdr:rowOff>
    </xdr:from>
    <xdr:to>
      <xdr:col>39</xdr:col>
      <xdr:colOff>47624</xdr:colOff>
      <xdr:row>5</xdr:row>
      <xdr:rowOff>66675</xdr:rowOff>
    </xdr:to>
    <xdr:sp macro="" textlink="">
      <xdr:nvSpPr>
        <xdr:cNvPr id="18" name="角丸四角形 56">
          <a:extLst>
            <a:ext uri="{FF2B5EF4-FFF2-40B4-BE49-F238E27FC236}">
              <a16:creationId xmlns:a16="http://schemas.microsoft.com/office/drawing/2014/main" id="{B8BD08AC-5DAD-4328-AD95-1E9510594C69}"/>
            </a:ext>
          </a:extLst>
        </xdr:cNvPr>
        <xdr:cNvSpPr/>
      </xdr:nvSpPr>
      <xdr:spPr>
        <a:xfrm>
          <a:off x="9696449" y="942975"/>
          <a:ext cx="1228725" cy="28575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114300</xdr:colOff>
      <xdr:row>0</xdr:row>
      <xdr:rowOff>76200</xdr:rowOff>
    </xdr:from>
    <xdr:to>
      <xdr:col>58</xdr:col>
      <xdr:colOff>152400</xdr:colOff>
      <xdr:row>5</xdr:row>
      <xdr:rowOff>28575</xdr:rowOff>
    </xdr:to>
    <xdr:sp macro="" textlink="">
      <xdr:nvSpPr>
        <xdr:cNvPr id="19" name="四角形吹き出し 57">
          <a:extLst>
            <a:ext uri="{FF2B5EF4-FFF2-40B4-BE49-F238E27FC236}">
              <a16:creationId xmlns:a16="http://schemas.microsoft.com/office/drawing/2014/main" id="{5E7F9462-9F50-4D0E-9506-B7E40428FE89}"/>
            </a:ext>
          </a:extLst>
        </xdr:cNvPr>
        <xdr:cNvSpPr/>
      </xdr:nvSpPr>
      <xdr:spPr>
        <a:xfrm>
          <a:off x="11420475" y="76200"/>
          <a:ext cx="11353800" cy="1114425"/>
        </a:xfrm>
        <a:prstGeom prst="wedgeRectCallout">
          <a:avLst>
            <a:gd name="adj1" fmla="val -55565"/>
            <a:gd name="adj2" fmla="val 402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504825</xdr:colOff>
      <xdr:row>38</xdr:row>
      <xdr:rowOff>85725</xdr:rowOff>
    </xdr:from>
    <xdr:to>
      <xdr:col>29</xdr:col>
      <xdr:colOff>76199</xdr:colOff>
      <xdr:row>49</xdr:row>
      <xdr:rowOff>38100</xdr:rowOff>
    </xdr:to>
    <xdr:sp macro="" textlink="">
      <xdr:nvSpPr>
        <xdr:cNvPr id="20" name="テキスト ボックス 19">
          <a:extLst>
            <a:ext uri="{FF2B5EF4-FFF2-40B4-BE49-F238E27FC236}">
              <a16:creationId xmlns:a16="http://schemas.microsoft.com/office/drawing/2014/main" id="{89893D00-D358-4EF3-AC37-37F8F1CA414A}"/>
            </a:ext>
          </a:extLst>
        </xdr:cNvPr>
        <xdr:cNvSpPr txBox="1"/>
      </xdr:nvSpPr>
      <xdr:spPr>
        <a:xfrm>
          <a:off x="2933700" y="8420100"/>
          <a:ext cx="4952999" cy="151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600">
              <a:latin typeface="UD デジタル 教科書体 NP-B" panose="02020700000000000000" pitchFamily="18" charset="-128"/>
              <a:ea typeface="UD デジタル 教科書体 NP-B" panose="02020700000000000000" pitchFamily="18" charset="-128"/>
            </a:rPr>
            <a:t>記　載　例</a:t>
          </a:r>
        </a:p>
      </xdr:txBody>
    </xdr:sp>
    <xdr:clientData/>
  </xdr:twoCellAnchor>
  <xdr:twoCellAnchor>
    <xdr:from>
      <xdr:col>42</xdr:col>
      <xdr:colOff>361950</xdr:colOff>
      <xdr:row>13</xdr:row>
      <xdr:rowOff>161924</xdr:rowOff>
    </xdr:from>
    <xdr:to>
      <xdr:col>57</xdr:col>
      <xdr:colOff>590550</xdr:colOff>
      <xdr:row>21</xdr:row>
      <xdr:rowOff>95249</xdr:rowOff>
    </xdr:to>
    <xdr:grpSp>
      <xdr:nvGrpSpPr>
        <xdr:cNvPr id="21" name="グループ化 20">
          <a:extLst>
            <a:ext uri="{FF2B5EF4-FFF2-40B4-BE49-F238E27FC236}">
              <a16:creationId xmlns:a16="http://schemas.microsoft.com/office/drawing/2014/main" id="{050C6FF1-BD7E-4297-82FE-FC5F8311CFA0}"/>
            </a:ext>
          </a:extLst>
        </xdr:cNvPr>
        <xdr:cNvGrpSpPr/>
      </xdr:nvGrpSpPr>
      <xdr:grpSpPr>
        <a:xfrm>
          <a:off x="12925425" y="2895599"/>
          <a:ext cx="9658350" cy="1762125"/>
          <a:chOff x="552450" y="5838824"/>
          <a:chExt cx="9658350" cy="1762125"/>
        </a:xfrm>
      </xdr:grpSpPr>
      <xdr:pic>
        <xdr:nvPicPr>
          <xdr:cNvPr id="22" name="図 21">
            <a:extLst>
              <a:ext uri="{FF2B5EF4-FFF2-40B4-BE49-F238E27FC236}">
                <a16:creationId xmlns:a16="http://schemas.microsoft.com/office/drawing/2014/main" id="{753FDAC6-AECD-F6EA-8998-2802885B940D}"/>
              </a:ext>
            </a:extLst>
          </xdr:cNvPr>
          <xdr:cNvPicPr>
            <a:picLocks noChangeAspect="1"/>
          </xdr:cNvPicPr>
        </xdr:nvPicPr>
        <xdr:blipFill rotWithShape="1">
          <a:blip xmlns:r="http://schemas.openxmlformats.org/officeDocument/2006/relationships" r:embed="rId2"/>
          <a:srcRect t="1" r="60324" b="9306"/>
          <a:stretch/>
        </xdr:blipFill>
        <xdr:spPr>
          <a:xfrm>
            <a:off x="561976" y="6600824"/>
            <a:ext cx="4810124" cy="304801"/>
          </a:xfrm>
          <a:prstGeom prst="rect">
            <a:avLst/>
          </a:prstGeom>
        </xdr:spPr>
      </xdr:pic>
      <xdr:pic>
        <xdr:nvPicPr>
          <xdr:cNvPr id="23" name="図 22">
            <a:extLst>
              <a:ext uri="{FF2B5EF4-FFF2-40B4-BE49-F238E27FC236}">
                <a16:creationId xmlns:a16="http://schemas.microsoft.com/office/drawing/2014/main" id="{8A2CD97C-6972-033D-6AE7-32BD223F25D4}"/>
              </a:ext>
            </a:extLst>
          </xdr:cNvPr>
          <xdr:cNvPicPr>
            <a:picLocks noChangeAspect="1"/>
          </xdr:cNvPicPr>
        </xdr:nvPicPr>
        <xdr:blipFill>
          <a:blip xmlns:r="http://schemas.openxmlformats.org/officeDocument/2006/relationships" r:embed="rId3"/>
          <a:stretch>
            <a:fillRect/>
          </a:stretch>
        </xdr:blipFill>
        <xdr:spPr>
          <a:xfrm>
            <a:off x="552450" y="5934075"/>
            <a:ext cx="4827038" cy="609600"/>
          </a:xfrm>
          <a:prstGeom prst="rect">
            <a:avLst/>
          </a:prstGeom>
        </xdr:spPr>
      </xdr:pic>
      <xdr:sp macro="" textlink="">
        <xdr:nvSpPr>
          <xdr:cNvPr id="24" name="角丸四角形 23">
            <a:extLst>
              <a:ext uri="{FF2B5EF4-FFF2-40B4-BE49-F238E27FC236}">
                <a16:creationId xmlns:a16="http://schemas.microsoft.com/office/drawing/2014/main" id="{45B19131-10EE-39D7-CAAC-4A1EBDED610D}"/>
              </a:ext>
            </a:extLst>
          </xdr:cNvPr>
          <xdr:cNvSpPr/>
        </xdr:nvSpPr>
        <xdr:spPr>
          <a:xfrm>
            <a:off x="4733925" y="5972175"/>
            <a:ext cx="428625" cy="904875"/>
          </a:xfrm>
          <a:prstGeom prst="roundRect">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角丸四角形吹き出し 25">
            <a:extLst>
              <a:ext uri="{FF2B5EF4-FFF2-40B4-BE49-F238E27FC236}">
                <a16:creationId xmlns:a16="http://schemas.microsoft.com/office/drawing/2014/main" id="{DBBA7F79-ED17-64E7-6D33-142FCCC97B23}"/>
              </a:ext>
            </a:extLst>
          </xdr:cNvPr>
          <xdr:cNvSpPr/>
        </xdr:nvSpPr>
        <xdr:spPr>
          <a:xfrm>
            <a:off x="5876924" y="5838824"/>
            <a:ext cx="4333876" cy="1590676"/>
          </a:xfrm>
          <a:prstGeom prst="wedgeRoundRectCallout">
            <a:avLst>
              <a:gd name="adj1" fmla="val -68572"/>
              <a:gd name="adj2" fmla="val 3277"/>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26" name="テキスト ボックス 25">
            <a:extLst>
              <a:ext uri="{FF2B5EF4-FFF2-40B4-BE49-F238E27FC236}">
                <a16:creationId xmlns:a16="http://schemas.microsoft.com/office/drawing/2014/main" id="{380D033C-7738-DD52-C2B3-563545F51A5F}"/>
              </a:ext>
            </a:extLst>
          </xdr:cNvPr>
          <xdr:cNvSpPr txBox="1"/>
        </xdr:nvSpPr>
        <xdr:spPr>
          <a:xfrm>
            <a:off x="5991224" y="5867398"/>
            <a:ext cx="4219575" cy="1733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R" panose="02020400000000000000" pitchFamily="17" charset="-128"/>
                <a:ea typeface="UD デジタル 教科書体 N-R" panose="02020400000000000000" pitchFamily="17" charset="-128"/>
              </a:rPr>
              <a:t>運営指導時には、</a:t>
            </a:r>
            <a:r>
              <a:rPr kumimoji="1" lang="ja-JP" altLang="en-US" sz="1100" u="sng">
                <a:latin typeface="UD デジタル 教科書体 N-R" panose="02020400000000000000" pitchFamily="17" charset="-128"/>
                <a:ea typeface="UD デジタル 教科書体 N-R" panose="02020400000000000000" pitchFamily="17" charset="-128"/>
              </a:rPr>
              <a:t>施設外就労時の事業所内の職員の人員配置を</a:t>
            </a:r>
            <a:endParaRPr kumimoji="1" lang="en-US" altLang="ja-JP" sz="1100" u="sng">
              <a:latin typeface="UD デジタル 教科書体 N-R" panose="02020400000000000000" pitchFamily="17" charset="-128"/>
              <a:ea typeface="UD デジタル 教科書体 N-R" panose="02020400000000000000" pitchFamily="17" charset="-128"/>
            </a:endParaRPr>
          </a:p>
          <a:p>
            <a:r>
              <a:rPr kumimoji="1" lang="ja-JP" altLang="en-US" sz="1100" u="sng">
                <a:latin typeface="UD デジタル 教科書体 N-R" panose="02020400000000000000" pitchFamily="17" charset="-128"/>
                <a:ea typeface="UD デジタル 教科書体 N-R" panose="02020400000000000000" pitchFamily="17" charset="-128"/>
              </a:rPr>
              <a:t>満たしているかも確認</a:t>
            </a:r>
            <a:r>
              <a:rPr kumimoji="1" lang="ja-JP" altLang="en-US" sz="1100">
                <a:latin typeface="UD デジタル 教科書体 N-R" panose="02020400000000000000" pitchFamily="17" charset="-128"/>
                <a:ea typeface="UD デジタル 教科書体 N-R" panose="02020400000000000000" pitchFamily="17" charset="-128"/>
              </a:rPr>
              <a:t>するため、このような記載になります。</a:t>
            </a:r>
            <a:endParaRPr kumimoji="1" lang="en-US" altLang="ja-JP" sz="1100">
              <a:latin typeface="UD デジタル 教科書体 N-R" panose="02020400000000000000" pitchFamily="17" charset="-128"/>
              <a:ea typeface="UD デジタル 教科書体 N-R" panose="02020400000000000000" pitchFamily="17" charset="-128"/>
            </a:endParaRPr>
          </a:p>
          <a:p>
            <a:r>
              <a:rPr kumimoji="1" lang="ja-JP" altLang="en-US" sz="1100">
                <a:latin typeface="UD デジタル 教科書体 N-R" panose="02020400000000000000" pitchFamily="17" charset="-128"/>
                <a:ea typeface="UD デジタル 教科書体 N-R" panose="02020400000000000000" pitchFamily="17" charset="-128"/>
              </a:rPr>
              <a:t>合計すると泉氏の勤務時間の</a:t>
            </a:r>
            <a:r>
              <a:rPr kumimoji="1" lang="en-US" altLang="ja-JP" sz="1100" u="sng">
                <a:latin typeface="UD デジタル 教科書体 N-R" panose="02020400000000000000" pitchFamily="17" charset="-128"/>
                <a:ea typeface="UD デジタル 教科書体 N-R" panose="02020400000000000000" pitchFamily="17" charset="-128"/>
              </a:rPr>
              <a:t>6</a:t>
            </a:r>
            <a:r>
              <a:rPr kumimoji="1" lang="ja-JP" altLang="en-US" sz="1100" u="sng">
                <a:latin typeface="UD デジタル 教科書体 N-R" panose="02020400000000000000" pitchFamily="17" charset="-128"/>
                <a:ea typeface="UD デジタル 教科書体 N-R" panose="02020400000000000000" pitchFamily="17" charset="-128"/>
              </a:rPr>
              <a:t>時間となります。</a:t>
            </a:r>
            <a:endParaRPr kumimoji="1" lang="en-US" altLang="ja-JP" sz="1100" u="sng">
              <a:latin typeface="UD デジタル 教科書体 N-R" panose="02020400000000000000" pitchFamily="17" charset="-128"/>
              <a:ea typeface="UD デジタル 教科書体 N-R" panose="02020400000000000000" pitchFamily="17" charset="-128"/>
            </a:endParaRPr>
          </a:p>
          <a:p>
            <a:r>
              <a:rPr kumimoji="1" lang="en-US" altLang="ja-JP" sz="1100" u="none">
                <a:latin typeface="UD デジタル 教科書体 N-R" panose="02020400000000000000" pitchFamily="17" charset="-128"/>
                <a:ea typeface="UD デジタル 教科書体 N-R" panose="02020400000000000000" pitchFamily="17" charset="-128"/>
              </a:rPr>
              <a:t>※</a:t>
            </a:r>
            <a:r>
              <a:rPr kumimoji="1" lang="ja-JP" altLang="en-US" sz="1100" u="none">
                <a:latin typeface="UD デジタル 教科書体 N-R" panose="02020400000000000000" pitchFamily="17" charset="-128"/>
                <a:ea typeface="UD デジタル 教科書体 N-R" panose="02020400000000000000" pitchFamily="17" charset="-128"/>
              </a:rPr>
              <a:t>ただし、</a:t>
            </a:r>
            <a:r>
              <a:rPr kumimoji="1" lang="ja-JP" altLang="en-US" sz="1100" b="1" u="sng">
                <a:latin typeface="UD デジタル 教科書体 N-R" panose="02020400000000000000" pitchFamily="17" charset="-128"/>
                <a:ea typeface="UD デジタル 教科書体 N-R" panose="02020400000000000000" pitchFamily="17" charset="-128"/>
              </a:rPr>
              <a:t>管理者は同時並行的な兼務が認められている</a:t>
            </a:r>
            <a:r>
              <a:rPr kumimoji="1" lang="ja-JP" altLang="en-US" sz="1100" u="none">
                <a:latin typeface="UD デジタル 教科書体 N-R" panose="02020400000000000000" pitchFamily="17" charset="-128"/>
                <a:ea typeface="UD デジタル 教科書体 N-R" panose="02020400000000000000" pitchFamily="17" charset="-128"/>
              </a:rPr>
              <a:t>ので</a:t>
            </a:r>
            <a:endParaRPr kumimoji="1" lang="en-US" altLang="ja-JP" sz="1100" u="none">
              <a:latin typeface="UD デジタル 教科書体 N-R" panose="02020400000000000000" pitchFamily="17" charset="-128"/>
              <a:ea typeface="UD デジタル 教科書体 N-R" panose="02020400000000000000" pitchFamily="17" charset="-128"/>
            </a:endParaRPr>
          </a:p>
          <a:p>
            <a:r>
              <a:rPr kumimoji="1" lang="ja-JP" altLang="en-US" sz="1100" u="none">
                <a:latin typeface="UD デジタル 教科書体 N-R" panose="02020400000000000000" pitchFamily="17" charset="-128"/>
                <a:ea typeface="UD デジタル 教科書体 N-R" panose="02020400000000000000" pitchFamily="17" charset="-128"/>
              </a:rPr>
              <a:t>　例）　職種：</a:t>
            </a:r>
            <a:r>
              <a:rPr kumimoji="1" lang="ja-JP" altLang="en-US" sz="1100" u="sng">
                <a:latin typeface="UD デジタル 教科書体 N-R" panose="02020400000000000000" pitchFamily="17" charset="-128"/>
                <a:ea typeface="UD デジタル 教科書体 N-R" panose="02020400000000000000" pitchFamily="17" charset="-128"/>
              </a:rPr>
              <a:t>管理者　</a:t>
            </a:r>
            <a:r>
              <a:rPr kumimoji="1" lang="en-US" altLang="ja-JP" sz="1100" u="sng">
                <a:latin typeface="UD デジタル 教科書体 N-R" panose="02020400000000000000" pitchFamily="17" charset="-128"/>
                <a:ea typeface="UD デジタル 教科書体 N-R" panose="02020400000000000000" pitchFamily="17" charset="-128"/>
              </a:rPr>
              <a:t>8</a:t>
            </a:r>
            <a:r>
              <a:rPr kumimoji="1" lang="ja-JP" altLang="en-US" sz="1100" u="sng">
                <a:latin typeface="UD デジタル 教科書体 N-R" panose="02020400000000000000" pitchFamily="17" charset="-128"/>
                <a:ea typeface="UD デジタル 教科書体 N-R" panose="02020400000000000000" pitchFamily="17" charset="-128"/>
              </a:rPr>
              <a:t>時間</a:t>
            </a:r>
            <a:endParaRPr kumimoji="1" lang="en-US" altLang="ja-JP" sz="1100" u="sng">
              <a:latin typeface="UD デジタル 教科書体 N-R" panose="02020400000000000000" pitchFamily="17" charset="-128"/>
              <a:ea typeface="UD デジタル 教科書体 N-R" panose="02020400000000000000" pitchFamily="17" charset="-128"/>
            </a:endParaRPr>
          </a:p>
          <a:p>
            <a:r>
              <a:rPr kumimoji="1" lang="ja-JP" altLang="en-US" sz="1100" u="none">
                <a:latin typeface="UD デジタル 教科書体 N-R" panose="02020400000000000000" pitchFamily="17" charset="-128"/>
                <a:ea typeface="UD デジタル 教科書体 N-R" panose="02020400000000000000" pitchFamily="17" charset="-128"/>
              </a:rPr>
              <a:t>　　　　職種：</a:t>
            </a:r>
            <a:r>
              <a:rPr kumimoji="1" lang="ja-JP" altLang="en-US" sz="1100" u="sng">
                <a:latin typeface="UD デジタル 教科書体 N-R" panose="02020400000000000000" pitchFamily="17" charset="-128"/>
                <a:ea typeface="UD デジタル 教科書体 N-R" panose="02020400000000000000" pitchFamily="17" charset="-128"/>
              </a:rPr>
              <a:t>生活支援員　</a:t>
            </a:r>
            <a:r>
              <a:rPr kumimoji="1" lang="en-US" altLang="ja-JP" sz="1100" u="sng">
                <a:latin typeface="UD デジタル 教科書体 N-R" panose="02020400000000000000" pitchFamily="17" charset="-128"/>
                <a:ea typeface="UD デジタル 教科書体 N-R" panose="02020400000000000000" pitchFamily="17" charset="-128"/>
              </a:rPr>
              <a:t>8</a:t>
            </a:r>
            <a:r>
              <a:rPr kumimoji="1" lang="ja-JP" altLang="en-US" sz="1100" u="sng">
                <a:latin typeface="UD デジタル 教科書体 N-R" panose="02020400000000000000" pitchFamily="17" charset="-128"/>
                <a:ea typeface="UD デジタル 教科書体 N-R" panose="02020400000000000000" pitchFamily="17" charset="-128"/>
              </a:rPr>
              <a:t>時間</a:t>
            </a:r>
            <a:endParaRPr kumimoji="1" lang="en-US" altLang="ja-JP" sz="1100" u="sng">
              <a:latin typeface="UD デジタル 教科書体 N-R" panose="02020400000000000000" pitchFamily="17" charset="-128"/>
              <a:ea typeface="UD デジタル 教科書体 N-R" panose="02020400000000000000" pitchFamily="17" charset="-128"/>
            </a:endParaRPr>
          </a:p>
          <a:p>
            <a:r>
              <a:rPr kumimoji="1" lang="ja-JP" altLang="en-US" sz="1100" u="none">
                <a:latin typeface="UD デジタル 教科書体 N-R" panose="02020400000000000000" pitchFamily="17" charset="-128"/>
                <a:ea typeface="UD デジタル 教科書体 N-R" panose="02020400000000000000" pitchFamily="17" charset="-128"/>
              </a:rPr>
              <a:t>　　　と記載してください</a:t>
            </a:r>
            <a:endParaRPr kumimoji="1" lang="en-US" altLang="ja-JP" sz="1100" u="none">
              <a:latin typeface="UD デジタル 教科書体 N-R" panose="02020400000000000000" pitchFamily="17" charset="-128"/>
              <a:ea typeface="UD デジタル 教科書体 N-R" panose="02020400000000000000" pitchFamily="17" charset="-128"/>
            </a:endParaRPr>
          </a:p>
          <a:p>
            <a:endParaRPr kumimoji="1" lang="ja-JP" altLang="en-US" sz="1100">
              <a:latin typeface="UD デジタル 教科書体 N-R" panose="02020400000000000000" pitchFamily="17" charset="-128"/>
              <a:ea typeface="UD デジタル 教科書体 N-R" panose="02020400000000000000" pitchFamily="17" charset="-128"/>
            </a:endParaRPr>
          </a:p>
        </xdr:txBody>
      </xdr:sp>
    </xdr:grpSp>
    <xdr:clientData/>
  </xdr:twoCellAnchor>
  <xdr:twoCellAnchor>
    <xdr:from>
      <xdr:col>40</xdr:col>
      <xdr:colOff>9525</xdr:colOff>
      <xdr:row>14</xdr:row>
      <xdr:rowOff>38100</xdr:rowOff>
    </xdr:from>
    <xdr:to>
      <xdr:col>42</xdr:col>
      <xdr:colOff>285750</xdr:colOff>
      <xdr:row>16</xdr:row>
      <xdr:rowOff>200026</xdr:rowOff>
    </xdr:to>
    <xdr:sp macro="" textlink="">
      <xdr:nvSpPr>
        <xdr:cNvPr id="27" name="テキスト ボックス 26">
          <a:extLst>
            <a:ext uri="{FF2B5EF4-FFF2-40B4-BE49-F238E27FC236}">
              <a16:creationId xmlns:a16="http://schemas.microsoft.com/office/drawing/2014/main" id="{6337C045-9A88-4503-82E8-3B500858D921}"/>
            </a:ext>
          </a:extLst>
        </xdr:cNvPr>
        <xdr:cNvSpPr txBox="1"/>
      </xdr:nvSpPr>
      <xdr:spPr>
        <a:xfrm>
          <a:off x="11315700" y="3000375"/>
          <a:ext cx="1533525" cy="619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R" panose="02020400000000000000" pitchFamily="17" charset="-128"/>
              <a:ea typeface="UD デジタル 教科書体 N-R" panose="02020400000000000000" pitchFamily="17" charset="-128"/>
            </a:rPr>
            <a:t>別紙</a:t>
          </a:r>
          <a:r>
            <a:rPr kumimoji="1" lang="en-US" altLang="ja-JP" sz="1100">
              <a:latin typeface="UD デジタル 教科書体 N-R" panose="02020400000000000000" pitchFamily="17" charset="-128"/>
              <a:ea typeface="UD デジタル 教科書体 N-R" panose="02020400000000000000" pitchFamily="17" charset="-128"/>
            </a:rPr>
            <a:t>2【</a:t>
          </a:r>
          <a:r>
            <a:rPr kumimoji="1" lang="ja-JP" altLang="en-US" sz="1100">
              <a:latin typeface="UD デジタル 教科書体 N-R" panose="02020400000000000000" pitchFamily="17" charset="-128"/>
              <a:ea typeface="UD デジタル 教科書体 N-R" panose="02020400000000000000" pitchFamily="17" charset="-128"/>
            </a:rPr>
            <a:t>事業所内</a:t>
          </a:r>
          <a:r>
            <a:rPr kumimoji="1" lang="en-US" altLang="ja-JP" sz="1100">
              <a:latin typeface="UD デジタル 教科書体 N-R" panose="02020400000000000000" pitchFamily="17" charset="-128"/>
              <a:ea typeface="UD デジタル 教科書体 N-R" panose="02020400000000000000" pitchFamily="17" charset="-128"/>
            </a:rPr>
            <a:t>】</a:t>
          </a:r>
        </a:p>
        <a:p>
          <a:r>
            <a:rPr kumimoji="1" lang="ja-JP" altLang="en-US" sz="1100">
              <a:latin typeface="UD デジタル 教科書体 N-R" panose="02020400000000000000" pitchFamily="17" charset="-128"/>
              <a:ea typeface="UD デジタル 教科書体 N-R" panose="02020400000000000000" pitchFamily="17" charset="-128"/>
            </a:rPr>
            <a:t>　　　記載分</a:t>
          </a:r>
        </a:p>
      </xdr:txBody>
    </xdr:sp>
    <xdr:clientData/>
  </xdr:twoCellAnchor>
  <xdr:twoCellAnchor>
    <xdr:from>
      <xdr:col>42</xdr:col>
      <xdr:colOff>123825</xdr:colOff>
      <xdr:row>15</xdr:row>
      <xdr:rowOff>109538</xdr:rowOff>
    </xdr:from>
    <xdr:to>
      <xdr:col>42</xdr:col>
      <xdr:colOff>533400</xdr:colOff>
      <xdr:row>15</xdr:row>
      <xdr:rowOff>114300</xdr:rowOff>
    </xdr:to>
    <xdr:cxnSp macro="">
      <xdr:nvCxnSpPr>
        <xdr:cNvPr id="28" name="直線矢印コネクタ 27">
          <a:extLst>
            <a:ext uri="{FF2B5EF4-FFF2-40B4-BE49-F238E27FC236}">
              <a16:creationId xmlns:a16="http://schemas.microsoft.com/office/drawing/2014/main" id="{9E14815F-BD58-4FE8-8537-A4508EC000E2}"/>
            </a:ext>
          </a:extLst>
        </xdr:cNvPr>
        <xdr:cNvCxnSpPr>
          <a:endCxn id="31" idx="1"/>
        </xdr:cNvCxnSpPr>
      </xdr:nvCxnSpPr>
      <xdr:spPr>
        <a:xfrm flipV="1">
          <a:off x="12687300" y="3300413"/>
          <a:ext cx="409575" cy="476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9527</xdr:colOff>
      <xdr:row>17</xdr:row>
      <xdr:rowOff>133350</xdr:rowOff>
    </xdr:from>
    <xdr:to>
      <xdr:col>42</xdr:col>
      <xdr:colOff>304801</xdr:colOff>
      <xdr:row>20</xdr:row>
      <xdr:rowOff>104775</xdr:rowOff>
    </xdr:to>
    <xdr:sp macro="" textlink="">
      <xdr:nvSpPr>
        <xdr:cNvPr id="29" name="テキスト ボックス 28">
          <a:extLst>
            <a:ext uri="{FF2B5EF4-FFF2-40B4-BE49-F238E27FC236}">
              <a16:creationId xmlns:a16="http://schemas.microsoft.com/office/drawing/2014/main" id="{9E9C08E4-7D71-4CD9-838D-5A06EC8401BD}"/>
            </a:ext>
          </a:extLst>
        </xdr:cNvPr>
        <xdr:cNvSpPr txBox="1"/>
      </xdr:nvSpPr>
      <xdr:spPr>
        <a:xfrm>
          <a:off x="11315702" y="3781425"/>
          <a:ext cx="1552574"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R" panose="02020400000000000000" pitchFamily="17" charset="-128"/>
              <a:ea typeface="UD デジタル 教科書体 N-R" panose="02020400000000000000" pitchFamily="17" charset="-128"/>
            </a:rPr>
            <a:t>別紙</a:t>
          </a:r>
          <a:r>
            <a:rPr kumimoji="1" lang="en-US" altLang="ja-JP" sz="1100">
              <a:latin typeface="UD デジタル 教科書体 N-R" panose="02020400000000000000" pitchFamily="17" charset="-128"/>
              <a:ea typeface="UD デジタル 教科書体 N-R" panose="02020400000000000000" pitchFamily="17" charset="-128"/>
            </a:rPr>
            <a:t>2【</a:t>
          </a:r>
          <a:r>
            <a:rPr kumimoji="1" lang="ja-JP" altLang="en-US" sz="1100">
              <a:latin typeface="UD デジタル 教科書体 N-R" panose="02020400000000000000" pitchFamily="17" charset="-128"/>
              <a:ea typeface="UD デジタル 教科書体 N-R" panose="02020400000000000000" pitchFamily="17" charset="-128"/>
            </a:rPr>
            <a:t>施設外就労</a:t>
          </a:r>
          <a:r>
            <a:rPr kumimoji="1" lang="en-US" altLang="ja-JP" sz="1100">
              <a:latin typeface="UD デジタル 教科書体 N-R" panose="02020400000000000000" pitchFamily="17" charset="-128"/>
              <a:ea typeface="UD デジタル 教科書体 N-R" panose="02020400000000000000" pitchFamily="17" charset="-128"/>
            </a:rPr>
            <a:t>】</a:t>
          </a:r>
        </a:p>
        <a:p>
          <a:r>
            <a:rPr kumimoji="1" lang="ja-JP" altLang="en-US" sz="1100">
              <a:latin typeface="UD デジタル 教科書体 N-R" panose="02020400000000000000" pitchFamily="17" charset="-128"/>
              <a:ea typeface="UD デジタル 教科書体 N-R" panose="02020400000000000000" pitchFamily="17" charset="-128"/>
            </a:rPr>
            <a:t>　　　記載分</a:t>
          </a:r>
        </a:p>
      </xdr:txBody>
    </xdr:sp>
    <xdr:clientData/>
  </xdr:twoCellAnchor>
  <xdr:twoCellAnchor>
    <xdr:from>
      <xdr:col>42</xdr:col>
      <xdr:colOff>190500</xdr:colOff>
      <xdr:row>17</xdr:row>
      <xdr:rowOff>200024</xdr:rowOff>
    </xdr:from>
    <xdr:to>
      <xdr:col>42</xdr:col>
      <xdr:colOff>571501</xdr:colOff>
      <xdr:row>18</xdr:row>
      <xdr:rowOff>104775</xdr:rowOff>
    </xdr:to>
    <xdr:cxnSp macro="">
      <xdr:nvCxnSpPr>
        <xdr:cNvPr id="30" name="直線矢印コネクタ 29">
          <a:extLst>
            <a:ext uri="{FF2B5EF4-FFF2-40B4-BE49-F238E27FC236}">
              <a16:creationId xmlns:a16="http://schemas.microsoft.com/office/drawing/2014/main" id="{58849B2A-0ADC-40B3-9B0A-84B8233608CC}"/>
            </a:ext>
          </a:extLst>
        </xdr:cNvPr>
        <xdr:cNvCxnSpPr/>
      </xdr:nvCxnSpPr>
      <xdr:spPr>
        <a:xfrm flipV="1">
          <a:off x="12753975" y="3848099"/>
          <a:ext cx="381001" cy="133351"/>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533400</xdr:colOff>
      <xdr:row>14</xdr:row>
      <xdr:rowOff>57150</xdr:rowOff>
    </xdr:from>
    <xdr:to>
      <xdr:col>42</xdr:col>
      <xdr:colOff>619125</xdr:colOff>
      <xdr:row>16</xdr:row>
      <xdr:rowOff>161925</xdr:rowOff>
    </xdr:to>
    <xdr:sp macro="" textlink="">
      <xdr:nvSpPr>
        <xdr:cNvPr id="31" name="左大かっこ 30">
          <a:extLst>
            <a:ext uri="{FF2B5EF4-FFF2-40B4-BE49-F238E27FC236}">
              <a16:creationId xmlns:a16="http://schemas.microsoft.com/office/drawing/2014/main" id="{1B80BB64-718C-4AB0-834D-A4B5E1770022}"/>
            </a:ext>
          </a:extLst>
        </xdr:cNvPr>
        <xdr:cNvSpPr/>
      </xdr:nvSpPr>
      <xdr:spPr>
        <a:xfrm>
          <a:off x="13096875" y="3019425"/>
          <a:ext cx="85725" cy="561975"/>
        </a:xfrm>
        <a:prstGeom prst="leftBracket">
          <a:avLst/>
        </a:prstGeom>
        <a:ln w="57150">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238125</xdr:colOff>
      <xdr:row>0</xdr:row>
      <xdr:rowOff>161925</xdr:rowOff>
    </xdr:from>
    <xdr:to>
      <xdr:col>58</xdr:col>
      <xdr:colOff>28575</xdr:colOff>
      <xdr:row>7</xdr:row>
      <xdr:rowOff>133350</xdr:rowOff>
    </xdr:to>
    <xdr:sp macro="" textlink="">
      <xdr:nvSpPr>
        <xdr:cNvPr id="32" name="テキスト ボックス 31">
          <a:extLst>
            <a:ext uri="{FF2B5EF4-FFF2-40B4-BE49-F238E27FC236}">
              <a16:creationId xmlns:a16="http://schemas.microsoft.com/office/drawing/2014/main" id="{2B6C307D-7651-4602-AADC-7001AA9AAC27}"/>
            </a:ext>
          </a:extLst>
        </xdr:cNvPr>
        <xdr:cNvSpPr txBox="1"/>
      </xdr:nvSpPr>
      <xdr:spPr>
        <a:xfrm>
          <a:off x="11544300" y="161925"/>
          <a:ext cx="11106150" cy="148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bg1"/>
              </a:solidFill>
              <a:latin typeface="UD デジタル 教科書体 N-R" panose="02020400000000000000" pitchFamily="17" charset="-128"/>
              <a:ea typeface="UD デジタル 教科書体 N-R" panose="02020400000000000000" pitchFamily="17" charset="-128"/>
            </a:rPr>
            <a:t>●当該月の事業所における常勤の従業者が勤務すべき時間数を記載（時間／月）</a:t>
          </a:r>
          <a:endParaRPr kumimoji="1" lang="en-US" altLang="ja-JP" sz="1200">
            <a:solidFill>
              <a:schemeClr val="bg1"/>
            </a:solidFill>
            <a:latin typeface="UD デジタル 教科書体 N-R" panose="02020400000000000000" pitchFamily="17" charset="-128"/>
            <a:ea typeface="UD デジタル 教科書体 N-R" panose="02020400000000000000" pitchFamily="17" charset="-128"/>
          </a:endParaRPr>
        </a:p>
        <a:p>
          <a:r>
            <a:rPr kumimoji="1" lang="ja-JP" altLang="en-US" sz="1200">
              <a:solidFill>
                <a:schemeClr val="bg1"/>
              </a:solidFill>
              <a:latin typeface="UD デジタル 教科書体 N-R" panose="02020400000000000000" pitchFamily="17" charset="-128"/>
              <a:ea typeface="UD デジタル 教科書体 N-R" panose="02020400000000000000" pitchFamily="17" charset="-128"/>
            </a:rPr>
            <a:t>例：この事業所の常勤職員は「仙台　五郎」「青葉　花子」「宮城野　翔」「太白　一輝」の</a:t>
          </a:r>
          <a:r>
            <a:rPr kumimoji="1" lang="en-US" altLang="ja-JP" sz="1200">
              <a:solidFill>
                <a:schemeClr val="bg1"/>
              </a:solidFill>
              <a:latin typeface="UD デジタル 教科書体 N-R" panose="02020400000000000000" pitchFamily="17" charset="-128"/>
              <a:ea typeface="UD デジタル 教科書体 N-R" panose="02020400000000000000" pitchFamily="17" charset="-128"/>
            </a:rPr>
            <a:t>4</a:t>
          </a:r>
          <a:r>
            <a:rPr kumimoji="1" lang="ja-JP" altLang="en-US" sz="1200">
              <a:solidFill>
                <a:schemeClr val="bg1"/>
              </a:solidFill>
              <a:latin typeface="UD デジタル 教科書体 N-R" panose="02020400000000000000" pitchFamily="17" charset="-128"/>
              <a:ea typeface="UD デジタル 教科書体 N-R" panose="02020400000000000000" pitchFamily="17" charset="-128"/>
            </a:rPr>
            <a:t>名（勤務時間は</a:t>
          </a:r>
          <a:r>
            <a:rPr kumimoji="1" lang="en-US" altLang="ja-JP" sz="1200">
              <a:solidFill>
                <a:schemeClr val="bg1"/>
              </a:solidFill>
              <a:latin typeface="UD デジタル 教科書体 N-R" panose="02020400000000000000" pitchFamily="17" charset="-128"/>
              <a:ea typeface="UD デジタル 教科書体 N-R" panose="02020400000000000000" pitchFamily="17" charset="-128"/>
            </a:rPr>
            <a:t>8</a:t>
          </a:r>
          <a:r>
            <a:rPr kumimoji="1" lang="ja-JP" altLang="en-US" sz="1200">
              <a:solidFill>
                <a:schemeClr val="bg1"/>
              </a:solidFill>
              <a:latin typeface="UD デジタル 教科書体 N-R" panose="02020400000000000000" pitchFamily="17" charset="-128"/>
              <a:ea typeface="UD デジタル 教科書体 N-R" panose="02020400000000000000" pitchFamily="17" charset="-128"/>
            </a:rPr>
            <a:t>時間とする）</a:t>
          </a:r>
          <a:endParaRPr kumimoji="1" lang="en-US" altLang="ja-JP" sz="1200">
            <a:solidFill>
              <a:schemeClr val="bg1"/>
            </a:solidFill>
            <a:latin typeface="UD デジタル 教科書体 N-R" panose="02020400000000000000" pitchFamily="17" charset="-128"/>
            <a:ea typeface="UD デジタル 教科書体 N-R" panose="02020400000000000000" pitchFamily="17" charset="-128"/>
          </a:endParaRPr>
        </a:p>
        <a:p>
          <a:r>
            <a:rPr kumimoji="1" lang="ja-JP" altLang="en-US" sz="1200">
              <a:solidFill>
                <a:schemeClr val="bg1"/>
              </a:solidFill>
              <a:latin typeface="UD デジタル 教科書体 N-R" panose="02020400000000000000" pitchFamily="17" charset="-128"/>
              <a:ea typeface="UD デジタル 教科書体 N-R" panose="02020400000000000000" pitchFamily="17" charset="-128"/>
            </a:rPr>
            <a:t>　　</a:t>
          </a:r>
          <a:r>
            <a:rPr kumimoji="1" lang="en-US" altLang="ja-JP" sz="1200">
              <a:solidFill>
                <a:schemeClr val="bg1"/>
              </a:solidFill>
              <a:latin typeface="UD デジタル 教科書体 N-R" panose="02020400000000000000" pitchFamily="17" charset="-128"/>
              <a:ea typeface="UD デジタル 教科書体 N-R" panose="02020400000000000000" pitchFamily="17" charset="-128"/>
            </a:rPr>
            <a:t>2025</a:t>
          </a:r>
          <a:r>
            <a:rPr kumimoji="1" lang="ja-JP" altLang="en-US" sz="1200">
              <a:solidFill>
                <a:schemeClr val="bg1"/>
              </a:solidFill>
              <a:latin typeface="UD デジタル 教科書体 N-R" panose="02020400000000000000" pitchFamily="17" charset="-128"/>
              <a:ea typeface="UD デジタル 教科書体 N-R" panose="02020400000000000000" pitchFamily="17" charset="-128"/>
            </a:rPr>
            <a:t>年</a:t>
          </a:r>
          <a:r>
            <a:rPr kumimoji="1" lang="en-US" altLang="ja-JP" sz="1200">
              <a:solidFill>
                <a:schemeClr val="bg1"/>
              </a:solidFill>
              <a:latin typeface="UD デジタル 教科書体 N-R" panose="02020400000000000000" pitchFamily="17" charset="-128"/>
              <a:ea typeface="UD デジタル 教科書体 N-R" panose="02020400000000000000" pitchFamily="17" charset="-128"/>
            </a:rPr>
            <a:t>4</a:t>
          </a:r>
          <a:r>
            <a:rPr kumimoji="1" lang="ja-JP" altLang="en-US" sz="1200">
              <a:solidFill>
                <a:schemeClr val="bg1"/>
              </a:solidFill>
              <a:latin typeface="UD デジタル 教科書体 N-R" panose="02020400000000000000" pitchFamily="17" charset="-128"/>
              <a:ea typeface="UD デジタル 教科書体 N-R" panose="02020400000000000000" pitchFamily="17" charset="-128"/>
            </a:rPr>
            <a:t>月の常勤の勤務すべき勤務日数は</a:t>
          </a:r>
          <a:r>
            <a:rPr kumimoji="1" lang="en-US" altLang="ja-JP" sz="1200">
              <a:solidFill>
                <a:schemeClr val="bg1"/>
              </a:solidFill>
              <a:latin typeface="UD デジタル 教科書体 N-R" panose="02020400000000000000" pitchFamily="17" charset="-128"/>
              <a:ea typeface="UD デジタル 教科書体 N-R" panose="02020400000000000000" pitchFamily="17" charset="-128"/>
            </a:rPr>
            <a:t>22</a:t>
          </a:r>
          <a:r>
            <a:rPr kumimoji="1" lang="ja-JP" altLang="en-US" sz="1200">
              <a:solidFill>
                <a:schemeClr val="bg1"/>
              </a:solidFill>
              <a:latin typeface="UD デジタル 教科書体 N-R" panose="02020400000000000000" pitchFamily="17" charset="-128"/>
              <a:ea typeface="UD デジタル 教科書体 N-R" panose="02020400000000000000" pitchFamily="17" charset="-128"/>
            </a:rPr>
            <a:t>日となるので、</a:t>
          </a:r>
          <a:r>
            <a:rPr kumimoji="1" lang="en-US" altLang="ja-JP" sz="1200">
              <a:solidFill>
                <a:schemeClr val="bg1"/>
              </a:solidFill>
              <a:latin typeface="UD デジタル 教科書体 N-R" panose="02020400000000000000" pitchFamily="17" charset="-128"/>
              <a:ea typeface="UD デジタル 教科書体 N-R" panose="02020400000000000000" pitchFamily="17" charset="-128"/>
            </a:rPr>
            <a:t>22</a:t>
          </a:r>
          <a:r>
            <a:rPr kumimoji="1" lang="ja-JP" altLang="en-US" sz="1200">
              <a:solidFill>
                <a:schemeClr val="bg1"/>
              </a:solidFill>
              <a:latin typeface="UD デジタル 教科書体 N-R" panose="02020400000000000000" pitchFamily="17" charset="-128"/>
              <a:ea typeface="UD デジタル 教科書体 N-R" panose="02020400000000000000" pitchFamily="17" charset="-128"/>
            </a:rPr>
            <a:t>日</a:t>
          </a:r>
          <a:r>
            <a:rPr kumimoji="1" lang="en-US" altLang="ja-JP" sz="1200">
              <a:solidFill>
                <a:schemeClr val="bg1"/>
              </a:solidFill>
              <a:latin typeface="UD デジタル 教科書体 N-R" panose="02020400000000000000" pitchFamily="17" charset="-128"/>
              <a:ea typeface="UD デジタル 教科書体 N-R" panose="02020400000000000000" pitchFamily="17" charset="-128"/>
            </a:rPr>
            <a:t>×8</a:t>
          </a:r>
          <a:r>
            <a:rPr kumimoji="1" lang="ja-JP" altLang="en-US" sz="1200">
              <a:solidFill>
                <a:schemeClr val="bg1"/>
              </a:solidFill>
              <a:latin typeface="UD デジタル 教科書体 N-R" panose="02020400000000000000" pitchFamily="17" charset="-128"/>
              <a:ea typeface="UD デジタル 教科書体 N-R" panose="02020400000000000000" pitchFamily="17" charset="-128"/>
            </a:rPr>
            <a:t>時間＝</a:t>
          </a:r>
          <a:r>
            <a:rPr kumimoji="1" lang="en-US" altLang="ja-JP" sz="1200">
              <a:solidFill>
                <a:schemeClr val="bg1"/>
              </a:solidFill>
              <a:latin typeface="UD デジタル 教科書体 N-R" panose="02020400000000000000" pitchFamily="17" charset="-128"/>
              <a:ea typeface="UD デジタル 教科書体 N-R" panose="02020400000000000000" pitchFamily="17" charset="-128"/>
            </a:rPr>
            <a:t>176</a:t>
          </a:r>
          <a:r>
            <a:rPr kumimoji="1" lang="ja-JP" altLang="en-US" sz="1200">
              <a:solidFill>
                <a:schemeClr val="bg1"/>
              </a:solidFill>
              <a:latin typeface="UD デジタル 教科書体 N-R" panose="02020400000000000000" pitchFamily="17" charset="-128"/>
              <a:ea typeface="UD デジタル 教科書体 N-R" panose="02020400000000000000" pitchFamily="17" charset="-128"/>
            </a:rPr>
            <a:t>時間となるため、（</a:t>
          </a:r>
          <a:r>
            <a:rPr kumimoji="1" lang="en-US" altLang="ja-JP" sz="1200">
              <a:solidFill>
                <a:schemeClr val="bg1"/>
              </a:solidFill>
              <a:latin typeface="UD デジタル 教科書体 N-R" panose="02020400000000000000" pitchFamily="17" charset="-128"/>
              <a:ea typeface="UD デジタル 教科書体 N-R" panose="02020400000000000000" pitchFamily="17" charset="-128"/>
            </a:rPr>
            <a:t>3</a:t>
          </a:r>
          <a:r>
            <a:rPr kumimoji="1" lang="ja-JP" altLang="en-US" sz="1200">
              <a:solidFill>
                <a:schemeClr val="bg1"/>
              </a:solidFill>
              <a:latin typeface="UD デジタル 教科書体 N-R" panose="02020400000000000000" pitchFamily="17" charset="-128"/>
              <a:ea typeface="UD デジタル 教科書体 N-R" panose="02020400000000000000" pitchFamily="17" charset="-128"/>
            </a:rPr>
            <a:t>）事業所における常勤の従業者が勤務すべき時間数に</a:t>
          </a:r>
          <a:endParaRPr kumimoji="1" lang="en-US" altLang="ja-JP" sz="1200">
            <a:solidFill>
              <a:schemeClr val="bg1"/>
            </a:solidFill>
            <a:latin typeface="UD デジタル 教科書体 N-R" panose="02020400000000000000" pitchFamily="17" charset="-128"/>
            <a:ea typeface="UD デジタル 教科書体 N-R" panose="02020400000000000000" pitchFamily="17" charset="-128"/>
          </a:endParaRPr>
        </a:p>
        <a:p>
          <a:r>
            <a:rPr kumimoji="1" lang="ja-JP" altLang="en-US" sz="1200">
              <a:solidFill>
                <a:schemeClr val="bg1"/>
              </a:solidFill>
              <a:latin typeface="UD デジタル 教科書体 N-R" panose="02020400000000000000" pitchFamily="17" charset="-128"/>
              <a:ea typeface="UD デジタル 教科書体 N-R" panose="02020400000000000000" pitchFamily="17" charset="-128"/>
            </a:rPr>
            <a:t>　　入力する数字は「</a:t>
          </a:r>
          <a:r>
            <a:rPr kumimoji="1" lang="en-US" altLang="ja-JP" sz="1200">
              <a:solidFill>
                <a:schemeClr val="bg1"/>
              </a:solidFill>
              <a:latin typeface="UD デジタル 教科書体 N-R" panose="02020400000000000000" pitchFamily="17" charset="-128"/>
              <a:ea typeface="UD デジタル 教科書体 N-R" panose="02020400000000000000" pitchFamily="17" charset="-128"/>
            </a:rPr>
            <a:t>176</a:t>
          </a:r>
          <a:r>
            <a:rPr kumimoji="1" lang="ja-JP" altLang="en-US" sz="1200">
              <a:solidFill>
                <a:schemeClr val="bg1"/>
              </a:solidFill>
              <a:latin typeface="UD デジタル 教科書体 N-R" panose="02020400000000000000" pitchFamily="17" charset="-128"/>
              <a:ea typeface="UD デジタル 教科書体 N-R" panose="02020400000000000000" pitchFamily="17" charset="-128"/>
            </a:rPr>
            <a:t>」となる。</a:t>
          </a:r>
        </a:p>
      </xdr:txBody>
    </xdr:sp>
    <xdr:clientData/>
  </xdr:twoCellAnchor>
  <xdr:twoCellAnchor>
    <xdr:from>
      <xdr:col>37</xdr:col>
      <xdr:colOff>533400</xdr:colOff>
      <xdr:row>6</xdr:row>
      <xdr:rowOff>171450</xdr:rowOff>
    </xdr:from>
    <xdr:to>
      <xdr:col>40</xdr:col>
      <xdr:colOff>28575</xdr:colOff>
      <xdr:row>44</xdr:row>
      <xdr:rowOff>28575</xdr:rowOff>
    </xdr:to>
    <xdr:sp macro="" textlink="">
      <xdr:nvSpPr>
        <xdr:cNvPr id="33" name="四角形: 角を丸くする 32">
          <a:extLst>
            <a:ext uri="{FF2B5EF4-FFF2-40B4-BE49-F238E27FC236}">
              <a16:creationId xmlns:a16="http://schemas.microsoft.com/office/drawing/2014/main" id="{2402F3A4-28DC-4E2D-BB9A-7254D1DFAD32}"/>
            </a:ext>
          </a:extLst>
        </xdr:cNvPr>
        <xdr:cNvSpPr/>
      </xdr:nvSpPr>
      <xdr:spPr>
        <a:xfrm>
          <a:off x="10248900" y="1457325"/>
          <a:ext cx="1085850" cy="8048625"/>
        </a:xfrm>
        <a:prstGeom prst="roundRect">
          <a:avLst/>
        </a:prstGeom>
        <a:noFill/>
        <a:ln w="76200">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428626</xdr:colOff>
      <xdr:row>35</xdr:row>
      <xdr:rowOff>9525</xdr:rowOff>
    </xdr:from>
    <xdr:to>
      <xdr:col>40</xdr:col>
      <xdr:colOff>171451</xdr:colOff>
      <xdr:row>38</xdr:row>
      <xdr:rowOff>95250</xdr:rowOff>
    </xdr:to>
    <xdr:sp macro="" textlink="">
      <xdr:nvSpPr>
        <xdr:cNvPr id="34" name="矢印: 上 33">
          <a:extLst>
            <a:ext uri="{FF2B5EF4-FFF2-40B4-BE49-F238E27FC236}">
              <a16:creationId xmlns:a16="http://schemas.microsoft.com/office/drawing/2014/main" id="{7B3B18FF-6CF4-4D81-BD38-76D5EC397F38}"/>
            </a:ext>
          </a:extLst>
        </xdr:cNvPr>
        <xdr:cNvSpPr/>
      </xdr:nvSpPr>
      <xdr:spPr>
        <a:xfrm rot="19512564">
          <a:off x="10725151" y="7658100"/>
          <a:ext cx="752475" cy="771525"/>
        </a:xfrm>
        <a:prstGeom prst="upArrow">
          <a:avLst/>
        </a:prstGeom>
        <a:solidFill>
          <a:srgbClr val="FF0000"/>
        </a:solidFill>
        <a:ln w="28575">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381000</xdr:colOff>
      <xdr:row>10</xdr:row>
      <xdr:rowOff>85724</xdr:rowOff>
    </xdr:from>
    <xdr:to>
      <xdr:col>40</xdr:col>
      <xdr:colOff>142875</xdr:colOff>
      <xdr:row>14</xdr:row>
      <xdr:rowOff>28574</xdr:rowOff>
    </xdr:to>
    <xdr:sp macro="" textlink="">
      <xdr:nvSpPr>
        <xdr:cNvPr id="35" name="矢印: 上 34">
          <a:extLst>
            <a:ext uri="{FF2B5EF4-FFF2-40B4-BE49-F238E27FC236}">
              <a16:creationId xmlns:a16="http://schemas.microsoft.com/office/drawing/2014/main" id="{AA2E6617-FE6B-4918-9375-684374B83A34}"/>
            </a:ext>
          </a:extLst>
        </xdr:cNvPr>
        <xdr:cNvSpPr/>
      </xdr:nvSpPr>
      <xdr:spPr>
        <a:xfrm rot="20438857">
          <a:off x="10677525" y="2171699"/>
          <a:ext cx="771525" cy="819150"/>
        </a:xfrm>
        <a:prstGeom prst="upArrow">
          <a:avLst/>
        </a:prstGeom>
        <a:solidFill>
          <a:srgbClr val="FF0000"/>
        </a:solidFill>
        <a:ln w="38100">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43</xdr:col>
      <xdr:colOff>352425</xdr:colOff>
      <xdr:row>51</xdr:row>
      <xdr:rowOff>9524</xdr:rowOff>
    </xdr:from>
    <xdr:to>
      <xdr:col>50</xdr:col>
      <xdr:colOff>337464</xdr:colOff>
      <xdr:row>53</xdr:row>
      <xdr:rowOff>149619</xdr:rowOff>
    </xdr:to>
    <xdr:pic>
      <xdr:nvPicPr>
        <xdr:cNvPr id="36" name="図 35">
          <a:extLst>
            <a:ext uri="{FF2B5EF4-FFF2-40B4-BE49-F238E27FC236}">
              <a16:creationId xmlns:a16="http://schemas.microsoft.com/office/drawing/2014/main" id="{AD05185C-DE40-485B-A4E1-4D0C9E802781}"/>
            </a:ext>
          </a:extLst>
        </xdr:cNvPr>
        <xdr:cNvPicPr>
          <a:picLocks noChangeAspect="1"/>
        </xdr:cNvPicPr>
      </xdr:nvPicPr>
      <xdr:blipFill>
        <a:blip xmlns:r="http://schemas.openxmlformats.org/officeDocument/2006/relationships" r:embed="rId4"/>
        <a:stretch>
          <a:fillRect/>
        </a:stretch>
      </xdr:blipFill>
      <xdr:spPr>
        <a:xfrm>
          <a:off x="13544550" y="10286999"/>
          <a:ext cx="4385589" cy="721120"/>
        </a:xfrm>
        <a:prstGeom prst="rect">
          <a:avLst/>
        </a:prstGeom>
      </xdr:spPr>
    </xdr:pic>
    <xdr:clientData/>
  </xdr:twoCellAnchor>
  <xdr:twoCellAnchor editAs="oneCell">
    <xdr:from>
      <xdr:col>51</xdr:col>
      <xdr:colOff>142875</xdr:colOff>
      <xdr:row>51</xdr:row>
      <xdr:rowOff>19049</xdr:rowOff>
    </xdr:from>
    <xdr:to>
      <xdr:col>53</xdr:col>
      <xdr:colOff>589136</xdr:colOff>
      <xdr:row>53</xdr:row>
      <xdr:rowOff>152910</xdr:rowOff>
    </xdr:to>
    <xdr:pic>
      <xdr:nvPicPr>
        <xdr:cNvPr id="37" name="図 36">
          <a:extLst>
            <a:ext uri="{FF2B5EF4-FFF2-40B4-BE49-F238E27FC236}">
              <a16:creationId xmlns:a16="http://schemas.microsoft.com/office/drawing/2014/main" id="{840B01E6-6825-45F7-9A86-79DABFF98AB7}"/>
            </a:ext>
          </a:extLst>
        </xdr:cNvPr>
        <xdr:cNvPicPr>
          <a:picLocks noChangeAspect="1"/>
        </xdr:cNvPicPr>
      </xdr:nvPicPr>
      <xdr:blipFill>
        <a:blip xmlns:r="http://schemas.openxmlformats.org/officeDocument/2006/relationships" r:embed="rId5"/>
        <a:stretch>
          <a:fillRect/>
        </a:stretch>
      </xdr:blipFill>
      <xdr:spPr>
        <a:xfrm>
          <a:off x="18364200" y="10296524"/>
          <a:ext cx="1703561" cy="714886"/>
        </a:xfrm>
        <a:prstGeom prst="rect">
          <a:avLst/>
        </a:prstGeom>
      </xdr:spPr>
    </xdr:pic>
    <xdr:clientData/>
  </xdr:twoCellAnchor>
  <xdr:twoCellAnchor editAs="oneCell">
    <xdr:from>
      <xdr:col>43</xdr:col>
      <xdr:colOff>266700</xdr:colOff>
      <xdr:row>54</xdr:row>
      <xdr:rowOff>76199</xdr:rowOff>
    </xdr:from>
    <xdr:to>
      <xdr:col>50</xdr:col>
      <xdr:colOff>386457</xdr:colOff>
      <xdr:row>56</xdr:row>
      <xdr:rowOff>209550</xdr:rowOff>
    </xdr:to>
    <xdr:pic>
      <xdr:nvPicPr>
        <xdr:cNvPr id="38" name="図 37">
          <a:extLst>
            <a:ext uri="{FF2B5EF4-FFF2-40B4-BE49-F238E27FC236}">
              <a16:creationId xmlns:a16="http://schemas.microsoft.com/office/drawing/2014/main" id="{45C18B42-F99F-44D2-AA42-E8363F72B13D}"/>
            </a:ext>
          </a:extLst>
        </xdr:cNvPr>
        <xdr:cNvPicPr>
          <a:picLocks noChangeAspect="1"/>
        </xdr:cNvPicPr>
      </xdr:nvPicPr>
      <xdr:blipFill>
        <a:blip xmlns:r="http://schemas.openxmlformats.org/officeDocument/2006/relationships" r:embed="rId6"/>
        <a:stretch>
          <a:fillRect/>
        </a:stretch>
      </xdr:blipFill>
      <xdr:spPr>
        <a:xfrm>
          <a:off x="13458825" y="11163299"/>
          <a:ext cx="4520307" cy="419101"/>
        </a:xfrm>
        <a:prstGeom prst="rect">
          <a:avLst/>
        </a:prstGeom>
      </xdr:spPr>
    </xdr:pic>
    <xdr:clientData/>
  </xdr:twoCellAnchor>
  <xdr:twoCellAnchor editAs="oneCell">
    <xdr:from>
      <xdr:col>51</xdr:col>
      <xdr:colOff>209550</xdr:colOff>
      <xdr:row>54</xdr:row>
      <xdr:rowOff>57149</xdr:rowOff>
    </xdr:from>
    <xdr:to>
      <xdr:col>53</xdr:col>
      <xdr:colOff>595318</xdr:colOff>
      <xdr:row>56</xdr:row>
      <xdr:rowOff>209550</xdr:rowOff>
    </xdr:to>
    <xdr:pic>
      <xdr:nvPicPr>
        <xdr:cNvPr id="39" name="図 38">
          <a:extLst>
            <a:ext uri="{FF2B5EF4-FFF2-40B4-BE49-F238E27FC236}">
              <a16:creationId xmlns:a16="http://schemas.microsoft.com/office/drawing/2014/main" id="{92D15ADB-4AA7-45AC-81A6-A2622B01C09F}"/>
            </a:ext>
          </a:extLst>
        </xdr:cNvPr>
        <xdr:cNvPicPr>
          <a:picLocks noChangeAspect="1"/>
        </xdr:cNvPicPr>
      </xdr:nvPicPr>
      <xdr:blipFill>
        <a:blip xmlns:r="http://schemas.openxmlformats.org/officeDocument/2006/relationships" r:embed="rId7"/>
        <a:stretch>
          <a:fillRect/>
        </a:stretch>
      </xdr:blipFill>
      <xdr:spPr>
        <a:xfrm>
          <a:off x="18430875" y="11144249"/>
          <a:ext cx="1643068" cy="438151"/>
        </a:xfrm>
        <a:prstGeom prst="rect">
          <a:avLst/>
        </a:prstGeom>
      </xdr:spPr>
    </xdr:pic>
    <xdr:clientData/>
  </xdr:twoCellAnchor>
  <xdr:twoCellAnchor>
    <xdr:from>
      <xdr:col>40</xdr:col>
      <xdr:colOff>504825</xdr:colOff>
      <xdr:row>51</xdr:row>
      <xdr:rowOff>57149</xdr:rowOff>
    </xdr:from>
    <xdr:to>
      <xdr:col>43</xdr:col>
      <xdr:colOff>152400</xdr:colOff>
      <xdr:row>53</xdr:row>
      <xdr:rowOff>95250</xdr:rowOff>
    </xdr:to>
    <xdr:sp macro="" textlink="">
      <xdr:nvSpPr>
        <xdr:cNvPr id="40" name="テキスト ボックス 39">
          <a:extLst>
            <a:ext uri="{FF2B5EF4-FFF2-40B4-BE49-F238E27FC236}">
              <a16:creationId xmlns:a16="http://schemas.microsoft.com/office/drawing/2014/main" id="{FD04509C-EA30-48CE-B671-14A23AB98B34}"/>
            </a:ext>
          </a:extLst>
        </xdr:cNvPr>
        <xdr:cNvSpPr txBox="1"/>
      </xdr:nvSpPr>
      <xdr:spPr>
        <a:xfrm>
          <a:off x="11811000" y="10334624"/>
          <a:ext cx="1533525" cy="619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R" panose="02020400000000000000" pitchFamily="17" charset="-128"/>
              <a:ea typeface="UD デジタル 教科書体 N-R" panose="02020400000000000000" pitchFamily="17" charset="-128"/>
            </a:rPr>
            <a:t>別紙</a:t>
          </a:r>
          <a:r>
            <a:rPr kumimoji="1" lang="en-US" altLang="ja-JP" sz="1100">
              <a:latin typeface="UD デジタル 教科書体 N-R" panose="02020400000000000000" pitchFamily="17" charset="-128"/>
              <a:ea typeface="UD デジタル 教科書体 N-R" panose="02020400000000000000" pitchFamily="17" charset="-128"/>
            </a:rPr>
            <a:t>2【</a:t>
          </a:r>
          <a:r>
            <a:rPr kumimoji="1" lang="ja-JP" altLang="en-US" sz="1100">
              <a:latin typeface="UD デジタル 教科書体 N-R" panose="02020400000000000000" pitchFamily="17" charset="-128"/>
              <a:ea typeface="UD デジタル 教科書体 N-R" panose="02020400000000000000" pitchFamily="17" charset="-128"/>
            </a:rPr>
            <a:t>事業所内</a:t>
          </a:r>
          <a:r>
            <a:rPr kumimoji="1" lang="en-US" altLang="ja-JP" sz="1100">
              <a:latin typeface="UD デジタル 教科書体 N-R" panose="02020400000000000000" pitchFamily="17" charset="-128"/>
              <a:ea typeface="UD デジタル 教科書体 N-R" panose="02020400000000000000" pitchFamily="17" charset="-128"/>
            </a:rPr>
            <a:t>】</a:t>
          </a:r>
        </a:p>
        <a:p>
          <a:r>
            <a:rPr kumimoji="1" lang="ja-JP" altLang="en-US" sz="1100">
              <a:latin typeface="UD デジタル 教科書体 N-R" panose="02020400000000000000" pitchFamily="17" charset="-128"/>
              <a:ea typeface="UD デジタル 教科書体 N-R" panose="02020400000000000000" pitchFamily="17" charset="-128"/>
            </a:rPr>
            <a:t>　　　記載分</a:t>
          </a:r>
        </a:p>
      </xdr:txBody>
    </xdr:sp>
    <xdr:clientData/>
  </xdr:twoCellAnchor>
  <xdr:twoCellAnchor>
    <xdr:from>
      <xdr:col>40</xdr:col>
      <xdr:colOff>504825</xdr:colOff>
      <xdr:row>54</xdr:row>
      <xdr:rowOff>57149</xdr:rowOff>
    </xdr:from>
    <xdr:to>
      <xdr:col>43</xdr:col>
      <xdr:colOff>171449</xdr:colOff>
      <xdr:row>57</xdr:row>
      <xdr:rowOff>200024</xdr:rowOff>
    </xdr:to>
    <xdr:sp macro="" textlink="">
      <xdr:nvSpPr>
        <xdr:cNvPr id="41" name="テキスト ボックス 40">
          <a:extLst>
            <a:ext uri="{FF2B5EF4-FFF2-40B4-BE49-F238E27FC236}">
              <a16:creationId xmlns:a16="http://schemas.microsoft.com/office/drawing/2014/main" id="{BFB26637-C1D2-43C0-A82A-52F442C0022D}"/>
            </a:ext>
          </a:extLst>
        </xdr:cNvPr>
        <xdr:cNvSpPr txBox="1"/>
      </xdr:nvSpPr>
      <xdr:spPr>
        <a:xfrm>
          <a:off x="11811000" y="11144249"/>
          <a:ext cx="1552574"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R" panose="02020400000000000000" pitchFamily="17" charset="-128"/>
              <a:ea typeface="UD デジタル 教科書体 N-R" panose="02020400000000000000" pitchFamily="17" charset="-128"/>
            </a:rPr>
            <a:t>別紙</a:t>
          </a:r>
          <a:r>
            <a:rPr kumimoji="1" lang="en-US" altLang="ja-JP" sz="1100">
              <a:latin typeface="UD デジタル 教科書体 N-R" panose="02020400000000000000" pitchFamily="17" charset="-128"/>
              <a:ea typeface="UD デジタル 教科書体 N-R" panose="02020400000000000000" pitchFamily="17" charset="-128"/>
            </a:rPr>
            <a:t>2【</a:t>
          </a:r>
          <a:r>
            <a:rPr kumimoji="1" lang="ja-JP" altLang="en-US" sz="1100">
              <a:latin typeface="UD デジタル 教科書体 N-R" panose="02020400000000000000" pitchFamily="17" charset="-128"/>
              <a:ea typeface="UD デジタル 教科書体 N-R" panose="02020400000000000000" pitchFamily="17" charset="-128"/>
            </a:rPr>
            <a:t>施設外就労</a:t>
          </a:r>
          <a:r>
            <a:rPr kumimoji="1" lang="en-US" altLang="ja-JP" sz="1100">
              <a:latin typeface="UD デジタル 教科書体 N-R" panose="02020400000000000000" pitchFamily="17" charset="-128"/>
              <a:ea typeface="UD デジタル 教科書体 N-R" panose="02020400000000000000" pitchFamily="17" charset="-128"/>
            </a:rPr>
            <a:t>】</a:t>
          </a:r>
        </a:p>
        <a:p>
          <a:r>
            <a:rPr kumimoji="1" lang="ja-JP" altLang="en-US" sz="1100">
              <a:latin typeface="UD デジタル 教科書体 N-R" panose="02020400000000000000" pitchFamily="17" charset="-128"/>
              <a:ea typeface="UD デジタル 教科書体 N-R" panose="02020400000000000000" pitchFamily="17" charset="-128"/>
            </a:rPr>
            <a:t>　　　記載分</a:t>
          </a:r>
        </a:p>
      </xdr:txBody>
    </xdr:sp>
    <xdr:clientData/>
  </xdr:twoCellAnchor>
  <xdr:twoCellAnchor>
    <xdr:from>
      <xdr:col>42</xdr:col>
      <xdr:colOff>523875</xdr:colOff>
      <xdr:row>55</xdr:row>
      <xdr:rowOff>38100</xdr:rowOff>
    </xdr:from>
    <xdr:to>
      <xdr:col>44</xdr:col>
      <xdr:colOff>0</xdr:colOff>
      <xdr:row>56</xdr:row>
      <xdr:rowOff>161925</xdr:rowOff>
    </xdr:to>
    <xdr:cxnSp macro="">
      <xdr:nvCxnSpPr>
        <xdr:cNvPr id="42" name="直線矢印コネクタ 41">
          <a:extLst>
            <a:ext uri="{FF2B5EF4-FFF2-40B4-BE49-F238E27FC236}">
              <a16:creationId xmlns:a16="http://schemas.microsoft.com/office/drawing/2014/main" id="{EFDC4C2B-92F0-4DAA-BF62-2A3E520253DD}"/>
            </a:ext>
          </a:extLst>
        </xdr:cNvPr>
        <xdr:cNvCxnSpPr/>
      </xdr:nvCxnSpPr>
      <xdr:spPr>
        <a:xfrm flipV="1">
          <a:off x="13087350" y="11353800"/>
          <a:ext cx="733425" cy="180975"/>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276225</xdr:colOff>
      <xdr:row>51</xdr:row>
      <xdr:rowOff>76200</xdr:rowOff>
    </xdr:from>
    <xdr:to>
      <xdr:col>43</xdr:col>
      <xdr:colOff>438150</xdr:colOff>
      <xdr:row>53</xdr:row>
      <xdr:rowOff>104775</xdr:rowOff>
    </xdr:to>
    <xdr:sp macro="" textlink="">
      <xdr:nvSpPr>
        <xdr:cNvPr id="43" name="左大かっこ 42">
          <a:extLst>
            <a:ext uri="{FF2B5EF4-FFF2-40B4-BE49-F238E27FC236}">
              <a16:creationId xmlns:a16="http://schemas.microsoft.com/office/drawing/2014/main" id="{7F8542F5-36FA-4CC0-A653-16D4C263DFDF}"/>
            </a:ext>
          </a:extLst>
        </xdr:cNvPr>
        <xdr:cNvSpPr/>
      </xdr:nvSpPr>
      <xdr:spPr>
        <a:xfrm>
          <a:off x="13468350" y="10353675"/>
          <a:ext cx="161925" cy="609600"/>
        </a:xfrm>
        <a:prstGeom prst="leftBracket">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295275</xdr:colOff>
      <xdr:row>52</xdr:row>
      <xdr:rowOff>114300</xdr:rowOff>
    </xdr:from>
    <xdr:to>
      <xdr:col>43</xdr:col>
      <xdr:colOff>276225</xdr:colOff>
      <xdr:row>52</xdr:row>
      <xdr:rowOff>200025</xdr:rowOff>
    </xdr:to>
    <xdr:cxnSp macro="">
      <xdr:nvCxnSpPr>
        <xdr:cNvPr id="44" name="直線矢印コネクタ 43">
          <a:extLst>
            <a:ext uri="{FF2B5EF4-FFF2-40B4-BE49-F238E27FC236}">
              <a16:creationId xmlns:a16="http://schemas.microsoft.com/office/drawing/2014/main" id="{8A5AA522-AB98-4D70-A642-8F9B35DD2521}"/>
            </a:ext>
          </a:extLst>
        </xdr:cNvPr>
        <xdr:cNvCxnSpPr>
          <a:endCxn id="43" idx="1"/>
        </xdr:cNvCxnSpPr>
      </xdr:nvCxnSpPr>
      <xdr:spPr>
        <a:xfrm flipV="1">
          <a:off x="12858750" y="10658475"/>
          <a:ext cx="609600" cy="85725"/>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276225</xdr:colOff>
      <xdr:row>51</xdr:row>
      <xdr:rowOff>190500</xdr:rowOff>
    </xdr:from>
    <xdr:to>
      <xdr:col>51</xdr:col>
      <xdr:colOff>114300</xdr:colOff>
      <xdr:row>53</xdr:row>
      <xdr:rowOff>0</xdr:rowOff>
    </xdr:to>
    <xdr:sp macro="" textlink="">
      <xdr:nvSpPr>
        <xdr:cNvPr id="45" name="矢印: 右 44">
          <a:extLst>
            <a:ext uri="{FF2B5EF4-FFF2-40B4-BE49-F238E27FC236}">
              <a16:creationId xmlns:a16="http://schemas.microsoft.com/office/drawing/2014/main" id="{33FB9C67-DAF2-4E6D-862B-F7CEF7F64AC7}"/>
            </a:ext>
          </a:extLst>
        </xdr:cNvPr>
        <xdr:cNvSpPr/>
      </xdr:nvSpPr>
      <xdr:spPr>
        <a:xfrm>
          <a:off x="17868900" y="10467975"/>
          <a:ext cx="466725" cy="390525"/>
        </a:xfrm>
        <a:prstGeom prst="rightArrow">
          <a:avLst/>
        </a:prstGeom>
        <a:solidFill>
          <a:srgbClr val="FF0000"/>
        </a:solidFill>
        <a:ln w="28575">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314325</xdr:colOff>
      <xdr:row>54</xdr:row>
      <xdr:rowOff>76199</xdr:rowOff>
    </xdr:from>
    <xdr:to>
      <xdr:col>51</xdr:col>
      <xdr:colOff>152400</xdr:colOff>
      <xdr:row>56</xdr:row>
      <xdr:rowOff>180974</xdr:rowOff>
    </xdr:to>
    <xdr:sp macro="" textlink="">
      <xdr:nvSpPr>
        <xdr:cNvPr id="46" name="矢印: 右 45">
          <a:extLst>
            <a:ext uri="{FF2B5EF4-FFF2-40B4-BE49-F238E27FC236}">
              <a16:creationId xmlns:a16="http://schemas.microsoft.com/office/drawing/2014/main" id="{887460E5-FB2D-4580-B035-94B2C0709F1C}"/>
            </a:ext>
          </a:extLst>
        </xdr:cNvPr>
        <xdr:cNvSpPr/>
      </xdr:nvSpPr>
      <xdr:spPr>
        <a:xfrm>
          <a:off x="17907000" y="11163299"/>
          <a:ext cx="466725" cy="390525"/>
        </a:xfrm>
        <a:prstGeom prst="rightArrow">
          <a:avLst/>
        </a:prstGeom>
        <a:solidFill>
          <a:srgbClr val="FF0000"/>
        </a:solidFill>
        <a:ln w="28575">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209549</xdr:colOff>
      <xdr:row>51</xdr:row>
      <xdr:rowOff>57149</xdr:rowOff>
    </xdr:from>
    <xdr:to>
      <xdr:col>53</xdr:col>
      <xdr:colOff>571500</xdr:colOff>
      <xdr:row>56</xdr:row>
      <xdr:rowOff>161925</xdr:rowOff>
    </xdr:to>
    <xdr:sp macro="" textlink="">
      <xdr:nvSpPr>
        <xdr:cNvPr id="47" name="四角形: 角を丸くする 46">
          <a:extLst>
            <a:ext uri="{FF2B5EF4-FFF2-40B4-BE49-F238E27FC236}">
              <a16:creationId xmlns:a16="http://schemas.microsoft.com/office/drawing/2014/main" id="{7428831E-EA3E-FC89-298D-9FDD9B516265}"/>
            </a:ext>
          </a:extLst>
        </xdr:cNvPr>
        <xdr:cNvSpPr/>
      </xdr:nvSpPr>
      <xdr:spPr>
        <a:xfrm>
          <a:off x="18430874" y="10334624"/>
          <a:ext cx="1619251" cy="1200151"/>
        </a:xfrm>
        <a:prstGeom prst="roundRect">
          <a:avLst/>
        </a:prstGeom>
        <a:noFill/>
        <a:ln w="57150">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183106</xdr:colOff>
      <xdr:row>56</xdr:row>
      <xdr:rowOff>104437</xdr:rowOff>
    </xdr:from>
    <xdr:to>
      <xdr:col>40</xdr:col>
      <xdr:colOff>478678</xdr:colOff>
      <xdr:row>58</xdr:row>
      <xdr:rowOff>190162</xdr:rowOff>
    </xdr:to>
    <xdr:sp macro="" textlink="">
      <xdr:nvSpPr>
        <xdr:cNvPr id="48" name="矢印: 上 47">
          <a:extLst>
            <a:ext uri="{FF2B5EF4-FFF2-40B4-BE49-F238E27FC236}">
              <a16:creationId xmlns:a16="http://schemas.microsoft.com/office/drawing/2014/main" id="{8F3AB232-E233-B60A-E328-CAC117CBF0BD}"/>
            </a:ext>
          </a:extLst>
        </xdr:cNvPr>
        <xdr:cNvSpPr/>
      </xdr:nvSpPr>
      <xdr:spPr>
        <a:xfrm rot="18563093">
          <a:off x="10527405" y="10848488"/>
          <a:ext cx="628650" cy="1886247"/>
        </a:xfrm>
        <a:prstGeom prst="upArrow">
          <a:avLst/>
        </a:prstGeom>
        <a:solidFill>
          <a:srgbClr val="FF0000"/>
        </a:solidFill>
        <a:ln w="38100">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50</xdr:row>
      <xdr:rowOff>180975</xdr:rowOff>
    </xdr:from>
    <xdr:to>
      <xdr:col>38</xdr:col>
      <xdr:colOff>266701</xdr:colOff>
      <xdr:row>56</xdr:row>
      <xdr:rowOff>123825</xdr:rowOff>
    </xdr:to>
    <xdr:sp macro="" textlink="">
      <xdr:nvSpPr>
        <xdr:cNvPr id="49" name="四角形: 角を丸くする 48">
          <a:extLst>
            <a:ext uri="{FF2B5EF4-FFF2-40B4-BE49-F238E27FC236}">
              <a16:creationId xmlns:a16="http://schemas.microsoft.com/office/drawing/2014/main" id="{C5D8AE7B-A318-FFC7-08A6-73B0C546341C}"/>
            </a:ext>
          </a:extLst>
        </xdr:cNvPr>
        <xdr:cNvSpPr/>
      </xdr:nvSpPr>
      <xdr:spPr>
        <a:xfrm>
          <a:off x="0" y="10267950"/>
          <a:ext cx="10563226" cy="1228725"/>
        </a:xfrm>
        <a:prstGeom prst="roundRect">
          <a:avLst/>
        </a:prstGeom>
        <a:noFill/>
        <a:ln w="762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cols>
    <col min="1" max="20" width="3.875" style="2" customWidth="1"/>
    <col min="21" max="255" width="4.25" style="2" customWidth="1"/>
    <col min="256" max="16384" width="8.25" style="2"/>
  </cols>
  <sheetData>
    <row r="1" spans="1:20" ht="12.75" customHeight="1">
      <c r="A1" s="1" t="s">
        <v>89</v>
      </c>
    </row>
    <row r="2" spans="1:20" ht="12.75" customHeight="1">
      <c r="L2" s="31" t="s">
        <v>90</v>
      </c>
    </row>
    <row r="3" spans="1:20" ht="12.75" customHeight="1" thickBot="1">
      <c r="A3" s="360"/>
      <c r="B3" s="3"/>
      <c r="C3" s="3"/>
      <c r="D3" s="3"/>
      <c r="E3" s="3"/>
      <c r="F3" s="3"/>
      <c r="G3" s="3"/>
      <c r="H3" s="3"/>
      <c r="I3" s="302"/>
    </row>
    <row r="4" spans="1:20" ht="12.75" customHeight="1" thickBot="1">
      <c r="A4" s="360"/>
      <c r="B4" s="3"/>
      <c r="C4" s="3"/>
      <c r="D4" s="3"/>
      <c r="E4" s="3"/>
      <c r="F4" s="3"/>
      <c r="G4" s="3"/>
      <c r="H4" s="3"/>
      <c r="I4" s="302"/>
      <c r="N4" s="361" t="s">
        <v>55</v>
      </c>
      <c r="O4" s="362"/>
      <c r="P4" s="363"/>
      <c r="Q4" s="363"/>
      <c r="R4" s="363"/>
      <c r="S4" s="363"/>
      <c r="T4" s="364"/>
    </row>
    <row r="5" spans="1:20" ht="12.75" customHeight="1" thickBot="1">
      <c r="B5" s="32"/>
      <c r="C5" s="33"/>
      <c r="D5" s="33"/>
      <c r="E5" s="33"/>
      <c r="F5" s="33"/>
      <c r="G5" s="33"/>
      <c r="H5" s="33"/>
    </row>
    <row r="6" spans="1:20" ht="12.75" customHeight="1">
      <c r="A6" s="4"/>
      <c r="B6" s="365" t="s">
        <v>24</v>
      </c>
      <c r="C6" s="366"/>
      <c r="D6" s="367"/>
      <c r="E6" s="368"/>
      <c r="F6" s="368"/>
      <c r="G6" s="368"/>
      <c r="H6" s="368"/>
      <c r="I6" s="368"/>
      <c r="J6" s="368"/>
      <c r="K6" s="368"/>
      <c r="L6" s="368"/>
      <c r="M6" s="368"/>
      <c r="N6" s="368"/>
      <c r="O6" s="368"/>
      <c r="P6" s="368"/>
      <c r="Q6" s="368"/>
      <c r="R6" s="369"/>
      <c r="S6" s="369"/>
      <c r="T6" s="370"/>
    </row>
    <row r="7" spans="1:20" ht="12.75" customHeight="1">
      <c r="A7" s="5" t="s">
        <v>61</v>
      </c>
      <c r="B7" s="272" t="s">
        <v>33</v>
      </c>
      <c r="C7" s="297"/>
      <c r="D7" s="347"/>
      <c r="E7" s="276"/>
      <c r="F7" s="276"/>
      <c r="G7" s="276"/>
      <c r="H7" s="276"/>
      <c r="I7" s="276"/>
      <c r="J7" s="276"/>
      <c r="K7" s="276"/>
      <c r="L7" s="276"/>
      <c r="M7" s="276"/>
      <c r="N7" s="276"/>
      <c r="O7" s="276"/>
      <c r="P7" s="276"/>
      <c r="Q7" s="276"/>
      <c r="R7" s="277"/>
      <c r="S7" s="277"/>
      <c r="T7" s="348"/>
    </row>
    <row r="8" spans="1:20" ht="12.75" customHeight="1">
      <c r="A8" s="5"/>
      <c r="B8" s="336" t="s">
        <v>32</v>
      </c>
      <c r="C8" s="335"/>
      <c r="D8" s="6" t="s">
        <v>31</v>
      </c>
      <c r="E8" s="7"/>
      <c r="F8" s="7"/>
      <c r="G8" s="7"/>
      <c r="H8" s="7"/>
      <c r="I8" s="7"/>
      <c r="J8" s="7"/>
      <c r="K8" s="7"/>
      <c r="L8" s="7"/>
      <c r="M8" s="7"/>
      <c r="N8" s="7"/>
      <c r="O8" s="7"/>
      <c r="P8" s="7"/>
      <c r="Q8" s="7"/>
      <c r="R8" s="7"/>
      <c r="S8" s="7"/>
      <c r="T8" s="8"/>
    </row>
    <row r="9" spans="1:20" ht="12.75" customHeight="1">
      <c r="A9" s="5" t="s">
        <v>62</v>
      </c>
      <c r="B9" s="371"/>
      <c r="C9" s="353"/>
      <c r="D9" s="9"/>
      <c r="E9" s="10"/>
      <c r="F9" s="11" t="s">
        <v>27</v>
      </c>
      <c r="G9" s="12"/>
      <c r="H9" s="12"/>
      <c r="I9" s="372" t="s">
        <v>26</v>
      </c>
      <c r="J9" s="372"/>
      <c r="K9" s="10"/>
      <c r="L9" s="10"/>
      <c r="M9" s="10"/>
      <c r="N9" s="10"/>
      <c r="O9" s="10"/>
      <c r="P9" s="10"/>
      <c r="Q9" s="10"/>
      <c r="R9" s="10"/>
      <c r="S9" s="10"/>
      <c r="T9" s="13"/>
    </row>
    <row r="10" spans="1:20" ht="12.75" customHeight="1">
      <c r="A10" s="14"/>
      <c r="B10" s="267"/>
      <c r="C10" s="268"/>
      <c r="D10" s="15"/>
      <c r="E10" s="16"/>
      <c r="F10" s="16"/>
      <c r="G10" s="16"/>
      <c r="H10" s="16"/>
      <c r="I10" s="16"/>
      <c r="J10" s="16"/>
      <c r="K10" s="16"/>
      <c r="L10" s="16"/>
      <c r="M10" s="16"/>
      <c r="N10" s="16"/>
      <c r="O10" s="16"/>
      <c r="P10" s="16"/>
      <c r="Q10" s="16"/>
      <c r="R10" s="16"/>
      <c r="S10" s="16"/>
      <c r="T10" s="17"/>
    </row>
    <row r="11" spans="1:20" ht="12.75" customHeight="1">
      <c r="A11" s="18"/>
      <c r="B11" s="272" t="s">
        <v>30</v>
      </c>
      <c r="C11" s="297"/>
      <c r="D11" s="297" t="s">
        <v>29</v>
      </c>
      <c r="E11" s="297"/>
      <c r="F11" s="344"/>
      <c r="G11" s="344"/>
      <c r="H11" s="344"/>
      <c r="I11" s="344"/>
      <c r="J11" s="345"/>
      <c r="K11" s="346" t="s">
        <v>28</v>
      </c>
      <c r="L11" s="346"/>
      <c r="M11" s="347"/>
      <c r="N11" s="276"/>
      <c r="O11" s="276"/>
      <c r="P11" s="276"/>
      <c r="Q11" s="276"/>
      <c r="R11" s="277"/>
      <c r="S11" s="277"/>
      <c r="T11" s="348"/>
    </row>
    <row r="12" spans="1:20" ht="12.75" customHeight="1">
      <c r="A12" s="349" t="s">
        <v>56</v>
      </c>
      <c r="B12" s="314"/>
      <c r="C12" s="314"/>
      <c r="D12" s="314"/>
      <c r="E12" s="314"/>
      <c r="F12" s="314"/>
      <c r="G12" s="314"/>
      <c r="H12" s="314"/>
      <c r="I12" s="350"/>
      <c r="J12" s="263" t="s">
        <v>54</v>
      </c>
      <c r="K12" s="264"/>
      <c r="L12" s="264"/>
      <c r="M12" s="264"/>
      <c r="N12" s="264"/>
      <c r="O12" s="264"/>
      <c r="P12" s="264"/>
      <c r="Q12" s="264"/>
      <c r="R12" s="270"/>
      <c r="S12" s="270"/>
      <c r="T12" s="271"/>
    </row>
    <row r="13" spans="1:20" ht="13.5">
      <c r="A13" s="351" t="s">
        <v>25</v>
      </c>
      <c r="B13" s="352"/>
      <c r="C13" s="297" t="s">
        <v>24</v>
      </c>
      <c r="D13" s="263"/>
      <c r="E13" s="19"/>
      <c r="F13" s="20"/>
      <c r="G13" s="20"/>
      <c r="H13" s="20"/>
      <c r="I13" s="21"/>
      <c r="J13" s="275" t="s">
        <v>23</v>
      </c>
      <c r="K13" s="353"/>
      <c r="L13" s="354" t="s">
        <v>22</v>
      </c>
      <c r="M13" s="355"/>
      <c r="N13" s="355"/>
      <c r="O13" s="355"/>
      <c r="P13" s="355"/>
      <c r="Q13" s="355"/>
      <c r="R13" s="277"/>
      <c r="S13" s="277"/>
      <c r="T13" s="348"/>
    </row>
    <row r="14" spans="1:20" ht="20.25" customHeight="1">
      <c r="A14" s="356" t="s">
        <v>53</v>
      </c>
      <c r="B14" s="357"/>
      <c r="C14" s="297" t="s">
        <v>21</v>
      </c>
      <c r="D14" s="263"/>
      <c r="E14" s="266"/>
      <c r="F14" s="358"/>
      <c r="G14" s="358"/>
      <c r="H14" s="358"/>
      <c r="I14" s="359"/>
      <c r="J14" s="266"/>
      <c r="K14" s="267"/>
      <c r="L14" s="22"/>
      <c r="M14" s="23"/>
      <c r="N14" s="23"/>
      <c r="O14" s="23"/>
      <c r="P14" s="23"/>
      <c r="Q14" s="23"/>
      <c r="R14" s="23"/>
      <c r="S14" s="23"/>
      <c r="T14" s="24"/>
    </row>
    <row r="15" spans="1:20" ht="12.75" customHeight="1">
      <c r="A15" s="340" t="s">
        <v>20</v>
      </c>
      <c r="B15" s="336"/>
      <c r="C15" s="336"/>
      <c r="D15" s="336"/>
      <c r="E15" s="335"/>
      <c r="F15" s="297" t="s">
        <v>63</v>
      </c>
      <c r="G15" s="297"/>
      <c r="H15" s="297"/>
      <c r="I15" s="313" t="s">
        <v>52</v>
      </c>
      <c r="J15" s="314"/>
      <c r="K15" s="315"/>
      <c r="L15" s="297" t="s">
        <v>51</v>
      </c>
      <c r="M15" s="297"/>
      <c r="N15" s="297"/>
      <c r="O15" s="297" t="s">
        <v>50</v>
      </c>
      <c r="P15" s="297"/>
      <c r="Q15" s="263"/>
      <c r="R15" s="342" t="s">
        <v>64</v>
      </c>
      <c r="S15" s="342"/>
      <c r="T15" s="343"/>
    </row>
    <row r="16" spans="1:20" ht="12.75" customHeight="1">
      <c r="A16" s="341"/>
      <c r="B16" s="267"/>
      <c r="C16" s="267"/>
      <c r="D16" s="267"/>
      <c r="E16" s="268"/>
      <c r="F16" s="25" t="s">
        <v>18</v>
      </c>
      <c r="G16" s="263" t="s">
        <v>57</v>
      </c>
      <c r="H16" s="272"/>
      <c r="I16" s="26" t="s">
        <v>18</v>
      </c>
      <c r="J16" s="263" t="s">
        <v>57</v>
      </c>
      <c r="K16" s="272"/>
      <c r="L16" s="26" t="s">
        <v>18</v>
      </c>
      <c r="M16" s="263" t="s">
        <v>57</v>
      </c>
      <c r="N16" s="272"/>
      <c r="O16" s="26" t="s">
        <v>18</v>
      </c>
      <c r="P16" s="263" t="s">
        <v>57</v>
      </c>
      <c r="Q16" s="264"/>
      <c r="R16" s="26" t="s">
        <v>18</v>
      </c>
      <c r="S16" s="263" t="s">
        <v>57</v>
      </c>
      <c r="T16" s="337"/>
    </row>
    <row r="17" spans="1:20" ht="12.75" customHeight="1">
      <c r="A17" s="27"/>
      <c r="B17" s="334" t="s">
        <v>17</v>
      </c>
      <c r="C17" s="335"/>
      <c r="D17" s="313" t="s">
        <v>16</v>
      </c>
      <c r="E17" s="315"/>
      <c r="F17" s="26"/>
      <c r="G17" s="263"/>
      <c r="H17" s="272"/>
      <c r="I17" s="26"/>
      <c r="J17" s="263"/>
      <c r="K17" s="272"/>
      <c r="L17" s="26"/>
      <c r="M17" s="263"/>
      <c r="N17" s="272"/>
      <c r="O17" s="26"/>
      <c r="P17" s="263"/>
      <c r="Q17" s="264"/>
      <c r="R17" s="26"/>
      <c r="S17" s="263"/>
      <c r="T17" s="337"/>
    </row>
    <row r="18" spans="1:20" ht="12.75" customHeight="1">
      <c r="A18" s="27"/>
      <c r="B18" s="266"/>
      <c r="C18" s="268"/>
      <c r="D18" s="313" t="s">
        <v>15</v>
      </c>
      <c r="E18" s="315"/>
      <c r="F18" s="26"/>
      <c r="G18" s="263"/>
      <c r="H18" s="272"/>
      <c r="I18" s="26"/>
      <c r="J18" s="263"/>
      <c r="K18" s="272"/>
      <c r="L18" s="26"/>
      <c r="M18" s="263"/>
      <c r="N18" s="272"/>
      <c r="O18" s="26"/>
      <c r="P18" s="263"/>
      <c r="Q18" s="264"/>
      <c r="R18" s="26"/>
      <c r="S18" s="263"/>
      <c r="T18" s="337"/>
    </row>
    <row r="19" spans="1:20" ht="12.75" customHeight="1">
      <c r="A19" s="27"/>
      <c r="B19" s="313" t="s">
        <v>14</v>
      </c>
      <c r="C19" s="314"/>
      <c r="D19" s="314"/>
      <c r="E19" s="315"/>
      <c r="F19" s="263"/>
      <c r="G19" s="264"/>
      <c r="H19" s="272"/>
      <c r="I19" s="263"/>
      <c r="J19" s="264"/>
      <c r="K19" s="272"/>
      <c r="L19" s="263"/>
      <c r="M19" s="264"/>
      <c r="N19" s="272"/>
      <c r="O19" s="263"/>
      <c r="P19" s="264"/>
      <c r="Q19" s="264"/>
      <c r="R19" s="263"/>
      <c r="S19" s="264"/>
      <c r="T19" s="337"/>
    </row>
    <row r="20" spans="1:20" ht="12.75" customHeight="1">
      <c r="A20" s="27"/>
      <c r="B20" s="313" t="s">
        <v>13</v>
      </c>
      <c r="C20" s="314"/>
      <c r="D20" s="314"/>
      <c r="E20" s="315"/>
      <c r="F20" s="256"/>
      <c r="G20" s="257"/>
      <c r="H20" s="338"/>
      <c r="I20" s="256"/>
      <c r="J20" s="257"/>
      <c r="K20" s="338"/>
      <c r="L20" s="256"/>
      <c r="M20" s="257"/>
      <c r="N20" s="338"/>
      <c r="O20" s="256"/>
      <c r="P20" s="257"/>
      <c r="Q20" s="257"/>
      <c r="R20" s="256"/>
      <c r="S20" s="257"/>
      <c r="T20" s="339"/>
    </row>
    <row r="21" spans="1:20" ht="12.75" customHeight="1">
      <c r="A21" s="27"/>
      <c r="B21" s="336"/>
      <c r="C21" s="336"/>
      <c r="D21" s="336"/>
      <c r="E21" s="335"/>
      <c r="F21" s="297" t="s">
        <v>49</v>
      </c>
      <c r="G21" s="297"/>
      <c r="H21" s="297"/>
      <c r="I21" s="263" t="s">
        <v>48</v>
      </c>
      <c r="J21" s="264"/>
      <c r="K21" s="272"/>
      <c r="L21" s="313" t="s">
        <v>65</v>
      </c>
      <c r="M21" s="314"/>
      <c r="N21" s="315"/>
      <c r="O21" s="263" t="s">
        <v>19</v>
      </c>
      <c r="P21" s="264"/>
      <c r="Q21" s="264"/>
      <c r="R21" s="34"/>
      <c r="T21" s="35"/>
    </row>
    <row r="22" spans="1:20" ht="12.75" customHeight="1">
      <c r="A22" s="27"/>
      <c r="B22" s="267"/>
      <c r="C22" s="267"/>
      <c r="D22" s="267"/>
      <c r="E22" s="268"/>
      <c r="F22" s="25" t="s">
        <v>18</v>
      </c>
      <c r="G22" s="263" t="s">
        <v>57</v>
      </c>
      <c r="H22" s="272"/>
      <c r="I22" s="26" t="s">
        <v>18</v>
      </c>
      <c r="J22" s="263" t="s">
        <v>57</v>
      </c>
      <c r="K22" s="272"/>
      <c r="L22" s="26" t="s">
        <v>18</v>
      </c>
      <c r="M22" s="263" t="s">
        <v>57</v>
      </c>
      <c r="N22" s="272"/>
      <c r="O22" s="26" t="s">
        <v>18</v>
      </c>
      <c r="P22" s="263" t="s">
        <v>57</v>
      </c>
      <c r="Q22" s="264"/>
      <c r="R22" s="34"/>
      <c r="T22" s="35"/>
    </row>
    <row r="23" spans="1:20" ht="12.75" customHeight="1">
      <c r="A23" s="27"/>
      <c r="B23" s="334" t="s">
        <v>17</v>
      </c>
      <c r="C23" s="335"/>
      <c r="D23" s="313" t="s">
        <v>16</v>
      </c>
      <c r="E23" s="315"/>
      <c r="F23" s="26"/>
      <c r="G23" s="263"/>
      <c r="H23" s="272"/>
      <c r="I23" s="26"/>
      <c r="J23" s="263"/>
      <c r="K23" s="272"/>
      <c r="L23" s="26"/>
      <c r="M23" s="263"/>
      <c r="N23" s="272"/>
      <c r="O23" s="26"/>
      <c r="P23" s="263"/>
      <c r="Q23" s="264"/>
      <c r="R23" s="34"/>
      <c r="T23" s="35"/>
    </row>
    <row r="24" spans="1:20" ht="12.75" customHeight="1">
      <c r="A24" s="27"/>
      <c r="B24" s="266"/>
      <c r="C24" s="268"/>
      <c r="D24" s="313" t="s">
        <v>15</v>
      </c>
      <c r="E24" s="315"/>
      <c r="F24" s="26"/>
      <c r="G24" s="263"/>
      <c r="H24" s="272"/>
      <c r="I24" s="26"/>
      <c r="J24" s="263"/>
      <c r="K24" s="272"/>
      <c r="L24" s="26"/>
      <c r="M24" s="263"/>
      <c r="N24" s="272"/>
      <c r="O24" s="26"/>
      <c r="P24" s="263"/>
      <c r="Q24" s="264"/>
      <c r="R24" s="34"/>
      <c r="T24" s="35"/>
    </row>
    <row r="25" spans="1:20" ht="12.75" customHeight="1">
      <c r="A25" s="27"/>
      <c r="B25" s="313" t="s">
        <v>14</v>
      </c>
      <c r="C25" s="314"/>
      <c r="D25" s="314"/>
      <c r="E25" s="315"/>
      <c r="F25" s="263"/>
      <c r="G25" s="264"/>
      <c r="H25" s="272"/>
      <c r="I25" s="263"/>
      <c r="J25" s="264"/>
      <c r="K25" s="272"/>
      <c r="L25" s="263"/>
      <c r="M25" s="264"/>
      <c r="N25" s="272"/>
      <c r="O25" s="297"/>
      <c r="P25" s="297"/>
      <c r="Q25" s="263"/>
      <c r="R25" s="34"/>
      <c r="T25" s="35"/>
    </row>
    <row r="26" spans="1:20" ht="12.75" customHeight="1">
      <c r="A26" s="27"/>
      <c r="B26" s="313" t="s">
        <v>13</v>
      </c>
      <c r="C26" s="314"/>
      <c r="D26" s="314"/>
      <c r="E26" s="315"/>
      <c r="F26" s="316"/>
      <c r="G26" s="317"/>
      <c r="H26" s="318"/>
      <c r="I26" s="316"/>
      <c r="J26" s="317"/>
      <c r="K26" s="318"/>
      <c r="L26" s="316"/>
      <c r="M26" s="317"/>
      <c r="N26" s="318"/>
      <c r="O26" s="319"/>
      <c r="P26" s="319"/>
      <c r="Q26" s="316"/>
      <c r="R26" s="34"/>
      <c r="T26" s="35"/>
    </row>
    <row r="27" spans="1:20" s="37" customFormat="1" ht="13.5" customHeight="1">
      <c r="A27" s="36"/>
      <c r="B27" s="320" t="s">
        <v>66</v>
      </c>
      <c r="C27" s="321"/>
      <c r="D27" s="321"/>
      <c r="E27" s="322"/>
      <c r="F27" s="328" t="s">
        <v>67</v>
      </c>
      <c r="G27" s="269"/>
      <c r="H27" s="269"/>
      <c r="I27" s="269"/>
      <c r="J27" s="269"/>
      <c r="K27" s="269"/>
      <c r="L27" s="269"/>
      <c r="M27" s="269"/>
      <c r="N27" s="269"/>
      <c r="O27" s="269"/>
      <c r="P27" s="269"/>
      <c r="Q27" s="269"/>
      <c r="R27" s="269"/>
      <c r="S27" s="269"/>
      <c r="T27" s="329"/>
    </row>
    <row r="28" spans="1:20" s="37" customFormat="1" ht="13.5" customHeight="1">
      <c r="A28" s="36"/>
      <c r="B28" s="323"/>
      <c r="C28" s="277"/>
      <c r="D28" s="277"/>
      <c r="E28" s="324"/>
      <c r="F28" s="38" t="s">
        <v>68</v>
      </c>
      <c r="G28" s="39"/>
      <c r="H28" s="39"/>
      <c r="I28" s="330" t="s">
        <v>69</v>
      </c>
      <c r="J28" s="330"/>
      <c r="K28" s="330"/>
      <c r="L28" s="330"/>
      <c r="M28" s="330" t="s">
        <v>70</v>
      </c>
      <c r="N28" s="330"/>
      <c r="O28" s="330"/>
      <c r="P28" s="330"/>
      <c r="Q28" s="330" t="s">
        <v>71</v>
      </c>
      <c r="R28" s="330"/>
      <c r="S28" s="330"/>
      <c r="T28" s="331"/>
    </row>
    <row r="29" spans="1:20" s="37" customFormat="1" ht="13.5" customHeight="1">
      <c r="A29" s="36"/>
      <c r="B29" s="323"/>
      <c r="C29" s="277"/>
      <c r="D29" s="277"/>
      <c r="E29" s="324"/>
      <c r="F29" s="38" t="s">
        <v>72</v>
      </c>
      <c r="G29" s="39"/>
      <c r="H29" s="39"/>
      <c r="I29" s="328"/>
      <c r="J29" s="332"/>
      <c r="K29" s="332"/>
      <c r="L29" s="333"/>
      <c r="M29" s="328"/>
      <c r="N29" s="332"/>
      <c r="O29" s="332"/>
      <c r="P29" s="333"/>
      <c r="Q29" s="328"/>
      <c r="R29" s="270"/>
      <c r="S29" s="270"/>
      <c r="T29" s="271"/>
    </row>
    <row r="30" spans="1:20" s="37" customFormat="1" ht="13.5" customHeight="1">
      <c r="A30" s="36"/>
      <c r="B30" s="323"/>
      <c r="C30" s="277"/>
      <c r="D30" s="277"/>
      <c r="E30" s="324"/>
      <c r="F30" s="38" t="s">
        <v>73</v>
      </c>
      <c r="G30" s="39"/>
      <c r="H30" s="39"/>
      <c r="I30" s="328"/>
      <c r="J30" s="332"/>
      <c r="K30" s="332"/>
      <c r="L30" s="333"/>
      <c r="M30" s="328"/>
      <c r="N30" s="332"/>
      <c r="O30" s="332"/>
      <c r="P30" s="333"/>
      <c r="Q30" s="328"/>
      <c r="R30" s="270"/>
      <c r="S30" s="270"/>
      <c r="T30" s="271"/>
    </row>
    <row r="31" spans="1:20" s="37" customFormat="1" ht="13.5" customHeight="1">
      <c r="A31" s="40"/>
      <c r="B31" s="325"/>
      <c r="C31" s="326"/>
      <c r="D31" s="326"/>
      <c r="E31" s="327"/>
      <c r="F31" s="38" t="s">
        <v>74</v>
      </c>
      <c r="G31" s="39"/>
      <c r="H31" s="39"/>
      <c r="I31" s="328"/>
      <c r="J31" s="332"/>
      <c r="K31" s="332"/>
      <c r="L31" s="333"/>
      <c r="M31" s="328"/>
      <c r="N31" s="332"/>
      <c r="O31" s="332"/>
      <c r="P31" s="333"/>
      <c r="Q31" s="328"/>
      <c r="R31" s="270"/>
      <c r="S31" s="270"/>
      <c r="T31" s="271"/>
    </row>
    <row r="32" spans="1:20" ht="12.75" customHeight="1">
      <c r="A32" s="296" t="s">
        <v>12</v>
      </c>
      <c r="B32" s="297"/>
      <c r="C32" s="297"/>
      <c r="D32" s="297"/>
      <c r="E32" s="297"/>
      <c r="F32" s="263"/>
      <c r="G32" s="264"/>
      <c r="H32" s="264"/>
      <c r="I32" s="264"/>
      <c r="J32" s="264"/>
      <c r="K32" s="264"/>
      <c r="L32" s="264"/>
      <c r="M32" s="264"/>
      <c r="N32" s="264"/>
      <c r="O32" s="264"/>
      <c r="P32" s="264"/>
      <c r="Q32" s="264"/>
      <c r="R32" s="258"/>
      <c r="S32" s="258"/>
      <c r="T32" s="259"/>
    </row>
    <row r="33" spans="1:21" ht="12.75" customHeight="1">
      <c r="A33" s="296"/>
      <c r="B33" s="255" t="s">
        <v>11</v>
      </c>
      <c r="C33" s="255"/>
      <c r="D33" s="255"/>
      <c r="E33" s="255"/>
      <c r="F33" s="260" t="s">
        <v>75</v>
      </c>
      <c r="G33" s="261"/>
      <c r="H33" s="261"/>
      <c r="I33" s="261"/>
      <c r="J33" s="261"/>
      <c r="K33" s="261"/>
      <c r="L33" s="261"/>
      <c r="M33" s="261"/>
      <c r="N33" s="261"/>
      <c r="O33" s="261"/>
      <c r="P33" s="261"/>
      <c r="Q33" s="261"/>
      <c r="R33" s="258"/>
      <c r="S33" s="258"/>
      <c r="T33" s="259"/>
    </row>
    <row r="34" spans="1:21" ht="12.75" customHeight="1">
      <c r="A34" s="296"/>
      <c r="B34" s="255" t="s">
        <v>10</v>
      </c>
      <c r="C34" s="255"/>
      <c r="D34" s="255"/>
      <c r="E34" s="255"/>
      <c r="F34" s="260" t="s">
        <v>76</v>
      </c>
      <c r="G34" s="261"/>
      <c r="H34" s="261"/>
      <c r="I34" s="261"/>
      <c r="J34" s="261"/>
      <c r="K34" s="261"/>
      <c r="L34" s="261"/>
      <c r="M34" s="261"/>
      <c r="N34" s="261"/>
      <c r="O34" s="261"/>
      <c r="P34" s="261"/>
      <c r="Q34" s="261"/>
      <c r="R34" s="258"/>
      <c r="S34" s="258"/>
      <c r="T34" s="259"/>
    </row>
    <row r="35" spans="1:21" ht="12.75" customHeight="1">
      <c r="A35" s="296"/>
      <c r="B35" s="298" t="s">
        <v>47</v>
      </c>
      <c r="C35" s="299"/>
      <c r="D35" s="299"/>
      <c r="E35" s="300"/>
      <c r="F35" s="307" t="s">
        <v>46</v>
      </c>
      <c r="G35" s="308"/>
      <c r="H35" s="309" t="s">
        <v>45</v>
      </c>
      <c r="I35" s="309"/>
      <c r="J35" s="309"/>
      <c r="K35" s="309"/>
      <c r="L35" s="309"/>
      <c r="M35" s="309"/>
      <c r="N35" s="309"/>
      <c r="O35" s="309"/>
      <c r="P35" s="309"/>
      <c r="Q35" s="310"/>
      <c r="R35" s="41"/>
      <c r="S35" s="42"/>
      <c r="T35" s="43"/>
    </row>
    <row r="36" spans="1:21" ht="12.75" customHeight="1">
      <c r="A36" s="296"/>
      <c r="B36" s="301"/>
      <c r="C36" s="302"/>
      <c r="D36" s="302"/>
      <c r="E36" s="303"/>
      <c r="F36" s="307"/>
      <c r="G36" s="308"/>
      <c r="H36" s="311" t="s">
        <v>44</v>
      </c>
      <c r="I36" s="311"/>
      <c r="J36" s="311" t="s">
        <v>43</v>
      </c>
      <c r="K36" s="311"/>
      <c r="L36" s="311" t="s">
        <v>42</v>
      </c>
      <c r="M36" s="311"/>
      <c r="N36" s="311" t="s">
        <v>41</v>
      </c>
      <c r="O36" s="311"/>
      <c r="P36" s="311" t="s">
        <v>40</v>
      </c>
      <c r="Q36" s="312"/>
      <c r="R36" s="34"/>
      <c r="T36" s="35"/>
    </row>
    <row r="37" spans="1:21" ht="12.75" customHeight="1">
      <c r="A37" s="296"/>
      <c r="B37" s="301"/>
      <c r="C37" s="302"/>
      <c r="D37" s="302"/>
      <c r="E37" s="303"/>
      <c r="F37" s="291"/>
      <c r="G37" s="291"/>
      <c r="H37" s="291"/>
      <c r="I37" s="291"/>
      <c r="J37" s="291"/>
      <c r="K37" s="291"/>
      <c r="L37" s="291"/>
      <c r="M37" s="291"/>
      <c r="N37" s="291"/>
      <c r="O37" s="291"/>
      <c r="P37" s="291"/>
      <c r="Q37" s="292"/>
      <c r="R37" s="34"/>
      <c r="T37" s="35"/>
    </row>
    <row r="38" spans="1:21" ht="12.75" customHeight="1">
      <c r="A38" s="296"/>
      <c r="B38" s="301"/>
      <c r="C38" s="302"/>
      <c r="D38" s="302"/>
      <c r="E38" s="303"/>
      <c r="F38" s="291" t="s">
        <v>77</v>
      </c>
      <c r="G38" s="291"/>
      <c r="H38" s="291" t="s">
        <v>78</v>
      </c>
      <c r="I38" s="292"/>
      <c r="J38" s="293" t="s">
        <v>79</v>
      </c>
      <c r="K38" s="293"/>
      <c r="L38" s="44"/>
      <c r="M38" s="44"/>
      <c r="N38" s="44"/>
      <c r="O38" s="44"/>
      <c r="P38" s="44"/>
      <c r="Q38" s="44"/>
      <c r="R38" s="45"/>
      <c r="S38" s="45"/>
      <c r="T38" s="46"/>
      <c r="U38" s="45"/>
    </row>
    <row r="39" spans="1:21" ht="12.75" customHeight="1">
      <c r="A39" s="296"/>
      <c r="B39" s="301"/>
      <c r="C39" s="302"/>
      <c r="D39" s="302"/>
      <c r="E39" s="303"/>
      <c r="F39" s="291"/>
      <c r="G39" s="291"/>
      <c r="H39" s="291"/>
      <c r="I39" s="292"/>
      <c r="J39" s="293"/>
      <c r="K39" s="293"/>
      <c r="L39" s="45"/>
      <c r="M39" s="45"/>
      <c r="N39" s="45"/>
      <c r="O39" s="45"/>
      <c r="P39" s="45"/>
      <c r="Q39" s="45"/>
      <c r="R39" s="45"/>
      <c r="S39" s="45"/>
      <c r="T39" s="46"/>
      <c r="U39" s="45"/>
    </row>
    <row r="40" spans="1:21" ht="12.75" customHeight="1">
      <c r="A40" s="296"/>
      <c r="B40" s="304"/>
      <c r="C40" s="305"/>
      <c r="D40" s="305"/>
      <c r="E40" s="306"/>
      <c r="F40" s="292"/>
      <c r="G40" s="294"/>
      <c r="H40" s="292"/>
      <c r="I40" s="295"/>
      <c r="J40" s="291"/>
      <c r="K40" s="291"/>
      <c r="L40" s="47"/>
      <c r="M40" s="47"/>
      <c r="N40" s="47"/>
      <c r="O40" s="47"/>
      <c r="P40" s="47"/>
      <c r="Q40" s="47"/>
      <c r="R40" s="47"/>
      <c r="S40" s="47"/>
      <c r="T40" s="48"/>
      <c r="U40" s="45"/>
    </row>
    <row r="41" spans="1:21" ht="12.75" customHeight="1">
      <c r="A41" s="296"/>
      <c r="B41" s="260" t="s">
        <v>39</v>
      </c>
      <c r="C41" s="261"/>
      <c r="D41" s="261"/>
      <c r="E41" s="262"/>
      <c r="F41" s="263" t="s">
        <v>80</v>
      </c>
      <c r="G41" s="264"/>
      <c r="H41" s="264"/>
      <c r="I41" s="264"/>
      <c r="J41" s="264"/>
      <c r="K41" s="264"/>
      <c r="L41" s="264"/>
      <c r="M41" s="264"/>
      <c r="N41" s="264"/>
      <c r="O41" s="264"/>
      <c r="P41" s="264"/>
      <c r="Q41" s="264"/>
      <c r="R41" s="258"/>
      <c r="S41" s="258"/>
      <c r="T41" s="259"/>
    </row>
    <row r="42" spans="1:21" ht="12.75" customHeight="1">
      <c r="A42" s="296"/>
      <c r="B42" s="255" t="s">
        <v>38</v>
      </c>
      <c r="C42" s="255"/>
      <c r="D42" s="255"/>
      <c r="E42" s="255"/>
      <c r="F42" s="256"/>
      <c r="G42" s="257"/>
      <c r="H42" s="257"/>
      <c r="I42" s="257"/>
      <c r="J42" s="257"/>
      <c r="K42" s="257"/>
      <c r="L42" s="257"/>
      <c r="M42" s="257"/>
      <c r="N42" s="257"/>
      <c r="O42" s="257"/>
      <c r="P42" s="257"/>
      <c r="Q42" s="257"/>
      <c r="R42" s="258"/>
      <c r="S42" s="258"/>
      <c r="T42" s="259"/>
    </row>
    <row r="43" spans="1:21" ht="12.75" customHeight="1">
      <c r="A43" s="296"/>
      <c r="B43" s="260" t="s">
        <v>34</v>
      </c>
      <c r="C43" s="261"/>
      <c r="D43" s="261"/>
      <c r="E43" s="262"/>
      <c r="F43" s="263" t="s">
        <v>81</v>
      </c>
      <c r="G43" s="264"/>
      <c r="H43" s="264"/>
      <c r="I43" s="264"/>
      <c r="J43" s="264"/>
      <c r="K43" s="264"/>
      <c r="L43" s="264"/>
      <c r="M43" s="264"/>
      <c r="N43" s="264"/>
      <c r="O43" s="264"/>
      <c r="P43" s="264"/>
      <c r="Q43" s="264"/>
      <c r="R43" s="258"/>
      <c r="S43" s="258"/>
      <c r="T43" s="259"/>
    </row>
    <row r="44" spans="1:21" ht="12.75" customHeight="1">
      <c r="A44" s="296"/>
      <c r="B44" s="255" t="s">
        <v>9</v>
      </c>
      <c r="C44" s="255"/>
      <c r="D44" s="255"/>
      <c r="E44" s="255"/>
      <c r="F44" s="263"/>
      <c r="G44" s="264"/>
      <c r="H44" s="264"/>
      <c r="I44" s="264"/>
      <c r="J44" s="264"/>
      <c r="K44" s="264"/>
      <c r="L44" s="264"/>
      <c r="M44" s="264"/>
      <c r="N44" s="264"/>
      <c r="O44" s="264"/>
      <c r="P44" s="264"/>
      <c r="Q44" s="264"/>
      <c r="R44" s="258"/>
      <c r="S44" s="258"/>
      <c r="T44" s="259"/>
    </row>
    <row r="45" spans="1:21" ht="12.75" customHeight="1">
      <c r="A45" s="296"/>
      <c r="B45" s="255"/>
      <c r="C45" s="255"/>
      <c r="D45" s="255"/>
      <c r="E45" s="255"/>
      <c r="F45" s="263"/>
      <c r="G45" s="264"/>
      <c r="H45" s="264"/>
      <c r="I45" s="264"/>
      <c r="J45" s="264"/>
      <c r="K45" s="264"/>
      <c r="L45" s="264"/>
      <c r="M45" s="264"/>
      <c r="N45" s="264"/>
      <c r="O45" s="264"/>
      <c r="P45" s="264"/>
      <c r="Q45" s="264"/>
      <c r="R45" s="258"/>
      <c r="S45" s="258"/>
      <c r="T45" s="259"/>
    </row>
    <row r="46" spans="1:21" ht="12.75" customHeight="1">
      <c r="A46" s="296"/>
      <c r="B46" s="255" t="s">
        <v>8</v>
      </c>
      <c r="C46" s="255"/>
      <c r="D46" s="255"/>
      <c r="E46" s="255"/>
      <c r="F46" s="263"/>
      <c r="G46" s="264"/>
      <c r="H46" s="264"/>
      <c r="I46" s="264"/>
      <c r="J46" s="264"/>
      <c r="K46" s="264"/>
      <c r="L46" s="264"/>
      <c r="M46" s="264"/>
      <c r="N46" s="264"/>
      <c r="O46" s="264"/>
      <c r="P46" s="264"/>
      <c r="Q46" s="264"/>
      <c r="R46" s="258"/>
      <c r="S46" s="258"/>
      <c r="T46" s="259"/>
    </row>
    <row r="47" spans="1:21" ht="12.75" customHeight="1">
      <c r="A47" s="296"/>
      <c r="B47" s="255" t="s">
        <v>7</v>
      </c>
      <c r="C47" s="255"/>
      <c r="D47" s="255"/>
      <c r="E47" s="255"/>
      <c r="F47" s="266" t="s">
        <v>6</v>
      </c>
      <c r="G47" s="267"/>
      <c r="H47" s="267"/>
      <c r="I47" s="268"/>
      <c r="J47" s="266" t="s">
        <v>5</v>
      </c>
      <c r="K47" s="267"/>
      <c r="L47" s="267"/>
      <c r="M47" s="268"/>
      <c r="N47" s="263"/>
      <c r="O47" s="269"/>
      <c r="P47" s="269"/>
      <c r="Q47" s="269"/>
      <c r="R47" s="270"/>
      <c r="S47" s="270"/>
      <c r="T47" s="271"/>
    </row>
    <row r="48" spans="1:21" ht="12.75" customHeight="1">
      <c r="A48" s="296"/>
      <c r="B48" s="265"/>
      <c r="C48" s="265"/>
      <c r="D48" s="265"/>
      <c r="E48" s="265"/>
      <c r="F48" s="263" t="s">
        <v>4</v>
      </c>
      <c r="G48" s="264"/>
      <c r="H48" s="264"/>
      <c r="I48" s="272"/>
      <c r="J48" s="273" t="s">
        <v>3</v>
      </c>
      <c r="K48" s="274"/>
      <c r="L48" s="49"/>
      <c r="M48" s="50"/>
      <c r="N48" s="51" t="s">
        <v>2</v>
      </c>
      <c r="O48" s="275"/>
      <c r="P48" s="276"/>
      <c r="Q48" s="276"/>
      <c r="R48" s="277"/>
      <c r="S48" s="277"/>
      <c r="T48" s="35"/>
    </row>
    <row r="49" spans="1:20" ht="12.75" customHeight="1">
      <c r="A49" s="296"/>
      <c r="B49" s="265"/>
      <c r="C49" s="265"/>
      <c r="D49" s="265"/>
      <c r="E49" s="265"/>
      <c r="F49" s="263" t="s">
        <v>1</v>
      </c>
      <c r="G49" s="264"/>
      <c r="H49" s="264"/>
      <c r="I49" s="272"/>
      <c r="J49" s="263"/>
      <c r="K49" s="269"/>
      <c r="L49" s="269"/>
      <c r="M49" s="269"/>
      <c r="N49" s="269"/>
      <c r="O49" s="269"/>
      <c r="P49" s="269"/>
      <c r="Q49" s="269"/>
      <c r="R49" s="270"/>
      <c r="S49" s="270"/>
      <c r="T49" s="271"/>
    </row>
    <row r="50" spans="1:20" ht="12.75" customHeight="1">
      <c r="A50" s="278" t="s">
        <v>37</v>
      </c>
      <c r="B50" s="269"/>
      <c r="C50" s="269"/>
      <c r="D50" s="269"/>
      <c r="E50" s="279"/>
      <c r="F50" s="263" t="s">
        <v>36</v>
      </c>
      <c r="G50" s="272"/>
      <c r="H50" s="52"/>
      <c r="I50" s="52"/>
      <c r="J50" s="53"/>
      <c r="K50" s="54"/>
      <c r="L50" s="280" t="s">
        <v>35</v>
      </c>
      <c r="M50" s="280"/>
      <c r="N50" s="280"/>
      <c r="O50" s="55"/>
      <c r="P50" s="56"/>
      <c r="Q50" s="56"/>
      <c r="R50" s="56"/>
      <c r="S50" s="56"/>
      <c r="T50" s="57"/>
    </row>
    <row r="51" spans="1:20" ht="26.25" customHeight="1">
      <c r="A51" s="281" t="s">
        <v>58</v>
      </c>
      <c r="B51" s="258"/>
      <c r="C51" s="258"/>
      <c r="D51" s="258"/>
      <c r="E51" s="282"/>
      <c r="F51" s="263"/>
      <c r="G51" s="264"/>
      <c r="H51" s="264"/>
      <c r="I51" s="264"/>
      <c r="J51" s="264"/>
      <c r="K51" s="264"/>
      <c r="L51" s="264"/>
      <c r="M51" s="264"/>
      <c r="N51" s="264"/>
      <c r="O51" s="264"/>
      <c r="P51" s="264"/>
      <c r="Q51" s="264"/>
      <c r="R51" s="258"/>
      <c r="S51" s="258"/>
      <c r="T51" s="259"/>
    </row>
    <row r="52" spans="1:20" ht="39" customHeight="1" thickBot="1">
      <c r="A52" s="283" t="s">
        <v>59</v>
      </c>
      <c r="B52" s="284"/>
      <c r="C52" s="284"/>
      <c r="D52" s="284"/>
      <c r="E52" s="284"/>
      <c r="F52" s="285" t="s">
        <v>82</v>
      </c>
      <c r="G52" s="286"/>
      <c r="H52" s="286"/>
      <c r="I52" s="286"/>
      <c r="J52" s="286"/>
      <c r="K52" s="286"/>
      <c r="L52" s="286"/>
      <c r="M52" s="286"/>
      <c r="N52" s="286"/>
      <c r="O52" s="286"/>
      <c r="P52" s="286"/>
      <c r="Q52" s="286"/>
      <c r="R52" s="287"/>
      <c r="S52" s="287"/>
      <c r="T52" s="288"/>
    </row>
    <row r="53" spans="1:20" ht="12.75" customHeight="1">
      <c r="A53" s="29" t="s">
        <v>0</v>
      </c>
    </row>
    <row r="54" spans="1:20" ht="12.75" customHeight="1">
      <c r="A54" s="289" t="s">
        <v>83</v>
      </c>
      <c r="B54" s="290"/>
      <c r="C54" s="290"/>
      <c r="D54" s="290"/>
      <c r="E54" s="290"/>
      <c r="F54" s="290"/>
      <c r="G54" s="290"/>
      <c r="H54" s="290"/>
      <c r="I54" s="290"/>
      <c r="J54" s="290"/>
      <c r="K54" s="290"/>
      <c r="L54" s="290"/>
      <c r="M54" s="290"/>
      <c r="N54" s="290"/>
      <c r="O54" s="290"/>
      <c r="P54" s="290"/>
      <c r="Q54" s="290"/>
      <c r="R54" s="290"/>
      <c r="S54" s="290"/>
      <c r="T54" s="290"/>
    </row>
    <row r="55" spans="1:20" ht="12.75" customHeight="1">
      <c r="A55" s="289" t="s">
        <v>60</v>
      </c>
      <c r="B55" s="290"/>
      <c r="C55" s="290"/>
      <c r="D55" s="290"/>
      <c r="E55" s="290"/>
      <c r="F55" s="290"/>
      <c r="G55" s="290"/>
      <c r="H55" s="290"/>
      <c r="I55" s="290"/>
      <c r="J55" s="290"/>
      <c r="K55" s="290"/>
      <c r="L55" s="290"/>
      <c r="M55" s="290"/>
      <c r="N55" s="290"/>
      <c r="O55" s="290"/>
      <c r="P55" s="290"/>
      <c r="Q55" s="290"/>
      <c r="R55" s="290"/>
      <c r="S55" s="290"/>
      <c r="T55" s="290"/>
    </row>
    <row r="56" spans="1:20" ht="12.75" customHeight="1">
      <c r="A56" s="289" t="s">
        <v>84</v>
      </c>
      <c r="B56" s="290"/>
      <c r="C56" s="290"/>
      <c r="D56" s="290"/>
      <c r="E56" s="290"/>
      <c r="F56" s="290"/>
      <c r="G56" s="290"/>
      <c r="H56" s="290"/>
      <c r="I56" s="290"/>
      <c r="J56" s="290"/>
      <c r="K56" s="290"/>
      <c r="L56" s="290"/>
      <c r="M56" s="290"/>
      <c r="N56" s="290"/>
      <c r="O56" s="290"/>
      <c r="P56" s="290"/>
      <c r="Q56" s="290"/>
      <c r="R56" s="290"/>
      <c r="S56" s="290"/>
      <c r="T56" s="290"/>
    </row>
    <row r="57" spans="1:20" s="30" customFormat="1" ht="13.5" customHeight="1">
      <c r="A57" s="289" t="s">
        <v>85</v>
      </c>
      <c r="B57" s="289"/>
      <c r="C57" s="289"/>
      <c r="D57" s="289"/>
      <c r="E57" s="289"/>
      <c r="F57" s="289"/>
      <c r="G57" s="289"/>
      <c r="H57" s="289"/>
      <c r="I57" s="289"/>
      <c r="J57" s="289"/>
      <c r="K57" s="289"/>
      <c r="L57" s="289"/>
      <c r="M57" s="289"/>
      <c r="N57" s="289"/>
      <c r="O57" s="289"/>
      <c r="P57" s="289"/>
      <c r="Q57" s="289"/>
    </row>
    <row r="58" spans="1:20" ht="12.75" customHeight="1">
      <c r="A58" s="289" t="s">
        <v>86</v>
      </c>
      <c r="B58" s="290"/>
      <c r="C58" s="290"/>
      <c r="D58" s="290"/>
      <c r="E58" s="290"/>
      <c r="F58" s="290"/>
      <c r="G58" s="290"/>
      <c r="H58" s="290"/>
      <c r="I58" s="290"/>
      <c r="J58" s="290"/>
      <c r="K58" s="290"/>
      <c r="L58" s="290"/>
      <c r="M58" s="290"/>
      <c r="N58" s="290"/>
      <c r="O58" s="290"/>
      <c r="P58" s="290"/>
      <c r="Q58" s="290"/>
      <c r="R58" s="290"/>
      <c r="S58" s="290"/>
      <c r="T58" s="290"/>
    </row>
    <row r="59" spans="1:20" ht="12.75" customHeight="1">
      <c r="A59" s="289" t="s">
        <v>87</v>
      </c>
      <c r="B59" s="290"/>
      <c r="C59" s="290"/>
      <c r="D59" s="290"/>
      <c r="E59" s="290"/>
      <c r="F59" s="290"/>
      <c r="G59" s="290"/>
      <c r="H59" s="290"/>
      <c r="I59" s="290"/>
      <c r="J59" s="290"/>
      <c r="K59" s="290"/>
      <c r="L59" s="290"/>
      <c r="M59" s="290"/>
      <c r="N59" s="290"/>
      <c r="O59" s="290"/>
      <c r="P59" s="290"/>
      <c r="Q59" s="290"/>
      <c r="R59" s="290"/>
      <c r="S59" s="290"/>
      <c r="T59" s="290"/>
    </row>
    <row r="60" spans="1:20" ht="12.75" customHeight="1">
      <c r="A60" s="289" t="s">
        <v>88</v>
      </c>
      <c r="B60" s="290"/>
      <c r="C60" s="290"/>
      <c r="D60" s="290"/>
      <c r="E60" s="290"/>
      <c r="F60" s="290"/>
      <c r="G60" s="290"/>
      <c r="H60" s="290"/>
      <c r="I60" s="290"/>
      <c r="J60" s="290"/>
      <c r="K60" s="290"/>
      <c r="L60" s="290"/>
      <c r="M60" s="290"/>
      <c r="N60" s="290"/>
      <c r="O60" s="290"/>
      <c r="P60" s="290"/>
      <c r="Q60" s="290"/>
      <c r="R60" s="290"/>
      <c r="S60" s="290"/>
      <c r="T60" s="290"/>
    </row>
    <row r="61" spans="1:20" ht="12.75" customHeight="1">
      <c r="A61" s="58"/>
      <c r="B61" s="28"/>
      <c r="C61" s="28"/>
      <c r="D61" s="28"/>
      <c r="E61" s="28"/>
      <c r="F61" s="28"/>
      <c r="G61" s="28"/>
      <c r="H61" s="28"/>
      <c r="I61" s="28"/>
      <c r="J61" s="28"/>
      <c r="K61" s="28"/>
      <c r="L61" s="28"/>
      <c r="M61" s="28"/>
      <c r="N61" s="28"/>
      <c r="O61" s="28"/>
      <c r="P61" s="28"/>
      <c r="Q61" s="28"/>
    </row>
    <row r="62" spans="1:20" ht="12.75" customHeight="1">
      <c r="A62" s="254"/>
      <c r="B62" s="254"/>
      <c r="C62" s="254"/>
    </row>
    <row r="63" spans="1:20" ht="12.75" customHeight="1">
      <c r="A63" s="254"/>
      <c r="B63" s="254"/>
      <c r="C63" s="254"/>
    </row>
    <row r="64" spans="1:20" ht="12.75" customHeight="1">
      <c r="A64" s="254"/>
      <c r="B64" s="254"/>
      <c r="C64" s="254"/>
    </row>
    <row r="65" spans="1:3" ht="12.75" customHeight="1">
      <c r="A65" s="254"/>
      <c r="B65" s="254"/>
      <c r="C65" s="254"/>
    </row>
    <row r="66" spans="1:3" ht="12.75" customHeight="1">
      <c r="A66" s="254"/>
      <c r="B66" s="254"/>
      <c r="C66" s="254"/>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J18:K18"/>
    <mergeCell ref="M18:N18"/>
    <mergeCell ref="P18:Q18"/>
    <mergeCell ref="S18:T18"/>
    <mergeCell ref="B19:E19"/>
    <mergeCell ref="F19:H19"/>
    <mergeCell ref="I19:K19"/>
    <mergeCell ref="L19:N19"/>
    <mergeCell ref="O19:Q19"/>
    <mergeCell ref="R19:T19"/>
    <mergeCell ref="D18:E18"/>
    <mergeCell ref="G18:H18"/>
    <mergeCell ref="B21:E22"/>
    <mergeCell ref="F21:H21"/>
    <mergeCell ref="I21:K21"/>
    <mergeCell ref="L21:N21"/>
    <mergeCell ref="O21:Q21"/>
    <mergeCell ref="G22:H22"/>
    <mergeCell ref="J22:K22"/>
    <mergeCell ref="M22:N22"/>
    <mergeCell ref="P22:Q22"/>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32DF1-9F0D-4742-B0D6-DECA50B3FCA6}">
  <sheetPr>
    <tabColor rgb="FFFF0000"/>
  </sheetPr>
  <dimension ref="A1:AQ92"/>
  <sheetViews>
    <sheetView showGridLines="0" tabSelected="1" zoomScaleNormal="100" zoomScaleSheetLayoutView="100" workbookViewId="0">
      <selection activeCell="A26" sqref="A26:E26"/>
    </sheetView>
  </sheetViews>
  <sheetFormatPr defaultColWidth="8.25" defaultRowHeight="21" customHeight="1"/>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128" t="s">
        <v>271</v>
      </c>
      <c r="C1" s="76"/>
      <c r="D1" s="76"/>
      <c r="E1" s="76"/>
      <c r="F1" s="76"/>
      <c r="G1" s="76"/>
      <c r="H1" s="76"/>
      <c r="I1" s="76"/>
      <c r="J1" s="76"/>
      <c r="K1" s="76"/>
      <c r="L1" s="76"/>
      <c r="M1" s="76"/>
      <c r="N1" s="76"/>
      <c r="O1" s="76"/>
      <c r="P1" s="76"/>
      <c r="Q1" s="76"/>
      <c r="R1" s="76"/>
      <c r="S1" s="76"/>
      <c r="T1" s="76"/>
      <c r="U1" s="76"/>
      <c r="V1" s="76"/>
      <c r="W1" s="76"/>
      <c r="X1" s="67"/>
      <c r="Y1" s="67"/>
      <c r="Z1" s="62"/>
      <c r="AA1" s="62"/>
      <c r="AB1" s="62"/>
      <c r="AC1" s="62"/>
      <c r="AD1" s="80"/>
      <c r="AE1" s="80"/>
      <c r="AF1" s="80"/>
      <c r="AG1" s="80"/>
      <c r="AH1" s="80"/>
      <c r="AI1" s="77" t="s">
        <v>148</v>
      </c>
      <c r="AJ1" s="77"/>
      <c r="AK1" s="444" t="s">
        <v>225</v>
      </c>
      <c r="AL1" s="444"/>
      <c r="AM1" s="444"/>
      <c r="AN1" s="444"/>
    </row>
    <row r="2" spans="1:40" ht="18" customHeight="1">
      <c r="A2" s="62"/>
      <c r="B2" s="63"/>
      <c r="C2" s="148" t="s">
        <v>295</v>
      </c>
      <c r="D2" s="63"/>
      <c r="E2" s="63"/>
      <c r="F2" s="63"/>
      <c r="G2" s="63"/>
      <c r="H2" s="63"/>
      <c r="I2" s="63"/>
      <c r="J2" s="63"/>
      <c r="K2" s="63"/>
      <c r="L2" s="63"/>
      <c r="M2" s="445">
        <v>2025</v>
      </c>
      <c r="N2" s="445"/>
      <c r="O2" s="445"/>
      <c r="P2" s="445"/>
      <c r="Q2" s="446" t="s">
        <v>144</v>
      </c>
      <c r="R2" s="446"/>
      <c r="S2" s="445">
        <v>4</v>
      </c>
      <c r="T2" s="445"/>
      <c r="U2" s="446" t="s">
        <v>145</v>
      </c>
      <c r="V2" s="446"/>
      <c r="W2" s="63"/>
      <c r="X2" s="63"/>
      <c r="Y2" s="63"/>
      <c r="Z2" s="62"/>
      <c r="AA2" s="62"/>
      <c r="AC2" s="77"/>
      <c r="AD2" s="63"/>
      <c r="AE2" s="63"/>
      <c r="AF2" s="63"/>
      <c r="AG2" s="63"/>
      <c r="AH2" s="63"/>
      <c r="AI2" s="77" t="s">
        <v>149</v>
      </c>
      <c r="AJ2" s="77"/>
      <c r="AK2" s="447" t="s">
        <v>285</v>
      </c>
      <c r="AL2" s="447"/>
      <c r="AM2" s="447"/>
      <c r="AN2" s="447"/>
    </row>
    <row r="3" spans="1:40" ht="18" customHeight="1">
      <c r="A3" s="78"/>
      <c r="B3" s="147" t="s">
        <v>293</v>
      </c>
      <c r="C3" s="448" t="s">
        <v>294</v>
      </c>
      <c r="D3" s="449"/>
      <c r="E3" s="450"/>
      <c r="F3" s="78"/>
      <c r="G3" s="78"/>
      <c r="H3" s="78"/>
      <c r="I3" s="78"/>
      <c r="J3" s="78"/>
      <c r="K3" s="78"/>
      <c r="L3" s="78"/>
      <c r="M3" s="78"/>
      <c r="N3" s="78"/>
      <c r="O3" s="78"/>
      <c r="P3" s="78"/>
      <c r="Q3" s="78"/>
      <c r="R3" s="78"/>
      <c r="S3" s="78"/>
      <c r="T3" s="78"/>
      <c r="U3" s="78"/>
      <c r="V3" s="78"/>
      <c r="W3" s="78"/>
      <c r="Y3" s="81"/>
      <c r="Z3" s="81"/>
      <c r="AA3" s="81"/>
      <c r="AB3" s="62"/>
      <c r="AC3" s="81"/>
      <c r="AD3" s="81"/>
      <c r="AE3" s="81"/>
      <c r="AF3" s="81"/>
      <c r="AG3" s="81"/>
      <c r="AH3" s="81"/>
      <c r="AI3" s="82" t="s">
        <v>152</v>
      </c>
      <c r="AJ3" s="77"/>
      <c r="AK3" s="451" t="s">
        <v>241</v>
      </c>
      <c r="AL3" s="451"/>
      <c r="AM3" s="451"/>
      <c r="AN3" s="451"/>
    </row>
    <row r="4" spans="1:40" ht="18" customHeight="1">
      <c r="A4" s="78"/>
      <c r="B4" s="78"/>
      <c r="C4" s="94" t="s">
        <v>295</v>
      </c>
      <c r="D4" s="78"/>
      <c r="E4" s="78"/>
      <c r="F4" s="78"/>
      <c r="G4" s="78"/>
      <c r="H4" s="78"/>
      <c r="I4" s="78"/>
      <c r="J4" s="78"/>
      <c r="K4" s="78"/>
      <c r="L4" s="78"/>
      <c r="M4" s="78"/>
      <c r="N4" s="78"/>
      <c r="O4" s="78"/>
      <c r="P4" s="78"/>
      <c r="Q4" s="78"/>
      <c r="R4" s="78"/>
      <c r="S4" s="78"/>
      <c r="T4" s="78"/>
      <c r="U4" s="78"/>
      <c r="V4" s="78"/>
      <c r="W4" s="78"/>
      <c r="Y4" s="81"/>
      <c r="Z4" s="81"/>
      <c r="AA4" s="81"/>
      <c r="AB4" s="62"/>
      <c r="AC4" s="81"/>
      <c r="AD4" s="81"/>
      <c r="AE4" s="81"/>
      <c r="AF4" s="81"/>
      <c r="AG4" s="81"/>
      <c r="AH4" s="81"/>
      <c r="AI4" s="82" t="s">
        <v>153</v>
      </c>
      <c r="AJ4" s="77"/>
      <c r="AK4" s="451" t="s">
        <v>246</v>
      </c>
      <c r="AL4" s="451"/>
      <c r="AM4" s="451"/>
      <c r="AN4" s="451"/>
    </row>
    <row r="5" spans="1:40" ht="18" customHeight="1">
      <c r="A5" s="78"/>
      <c r="B5" s="95" t="s">
        <v>243</v>
      </c>
      <c r="C5" s="96">
        <v>6</v>
      </c>
      <c r="D5" s="97" t="s">
        <v>242</v>
      </c>
      <c r="E5" s="98">
        <v>1</v>
      </c>
      <c r="F5" s="78"/>
      <c r="G5" s="78"/>
      <c r="H5" s="78"/>
      <c r="I5" s="78"/>
      <c r="J5" s="78"/>
      <c r="K5" s="78"/>
      <c r="L5" s="78"/>
      <c r="M5" s="78"/>
      <c r="N5" s="78"/>
      <c r="O5" s="78"/>
      <c r="P5" s="78"/>
      <c r="Q5" s="78"/>
      <c r="R5" s="78"/>
      <c r="S5" s="78"/>
      <c r="U5" s="78"/>
      <c r="V5" s="78"/>
      <c r="W5" s="78"/>
      <c r="Y5" s="81"/>
      <c r="Z5" s="81"/>
      <c r="AA5" s="81"/>
      <c r="AB5" s="62"/>
      <c r="AC5" s="81"/>
      <c r="AD5" s="81"/>
      <c r="AE5" s="81"/>
      <c r="AF5" s="81"/>
      <c r="AG5" s="82" t="s">
        <v>154</v>
      </c>
      <c r="AH5" s="438"/>
      <c r="AI5" s="438"/>
      <c r="AJ5" s="438"/>
      <c r="AK5" s="81" t="s">
        <v>150</v>
      </c>
      <c r="AL5" s="134">
        <v>176</v>
      </c>
      <c r="AM5" s="81" t="s">
        <v>151</v>
      </c>
      <c r="AN5" s="62"/>
    </row>
    <row r="6" spans="1:40" ht="9.9499999999999993" customHeight="1">
      <c r="A6" s="62"/>
      <c r="B6" s="72"/>
      <c r="C6" s="72"/>
      <c r="D6" s="72"/>
      <c r="E6" s="72"/>
      <c r="F6" s="72"/>
      <c r="G6" s="72"/>
      <c r="H6" s="72"/>
      <c r="I6" s="72"/>
      <c r="J6" s="72"/>
      <c r="K6" s="72"/>
      <c r="L6" s="72"/>
      <c r="M6" s="72"/>
      <c r="N6" s="72"/>
      <c r="O6" s="72"/>
      <c r="P6" s="72"/>
      <c r="Q6" s="72"/>
      <c r="R6" s="72"/>
      <c r="S6" s="72"/>
      <c r="T6" s="72"/>
      <c r="U6" s="72"/>
      <c r="V6" s="72"/>
      <c r="W6" s="72"/>
      <c r="X6" s="63"/>
      <c r="Y6" s="63"/>
      <c r="Z6" s="63"/>
      <c r="AA6" s="63"/>
      <c r="AB6" s="63"/>
      <c r="AC6" s="63"/>
      <c r="AD6" s="63"/>
      <c r="AE6" s="63"/>
      <c r="AF6" s="63"/>
      <c r="AG6" s="63"/>
      <c r="AH6" s="63"/>
      <c r="AI6" s="63"/>
      <c r="AJ6" s="63"/>
      <c r="AK6" s="63"/>
      <c r="AL6" s="63"/>
      <c r="AM6" s="62"/>
      <c r="AN6" s="62"/>
    </row>
    <row r="7" spans="1:40" s="130" customFormat="1" ht="18" customHeight="1">
      <c r="A7" s="122"/>
      <c r="B7" s="439" t="s">
        <v>296</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439"/>
      <c r="AF7" s="439"/>
      <c r="AG7" s="439"/>
      <c r="AH7" s="439"/>
      <c r="AI7" s="439"/>
      <c r="AJ7" s="439"/>
      <c r="AK7" s="439"/>
      <c r="AL7" s="439"/>
      <c r="AM7" s="439"/>
      <c r="AN7" s="123"/>
    </row>
    <row r="8" spans="1:40" ht="15" customHeight="1">
      <c r="A8" s="440" t="s">
        <v>254</v>
      </c>
      <c r="B8" s="383" t="s">
        <v>155</v>
      </c>
      <c r="C8" s="441" t="s">
        <v>156</v>
      </c>
      <c r="D8" s="383" t="s">
        <v>157</v>
      </c>
      <c r="E8" s="390" t="s">
        <v>158</v>
      </c>
      <c r="F8" s="436" t="s">
        <v>190</v>
      </c>
      <c r="G8" s="436"/>
      <c r="H8" s="436"/>
      <c r="I8" s="436"/>
      <c r="J8" s="436"/>
      <c r="K8" s="436"/>
      <c r="L8" s="436"/>
      <c r="M8" s="436"/>
      <c r="N8" s="436"/>
      <c r="O8" s="436"/>
      <c r="P8" s="436"/>
      <c r="Q8" s="436"/>
      <c r="R8" s="436"/>
      <c r="S8" s="436"/>
      <c r="T8" s="436"/>
      <c r="U8" s="436"/>
      <c r="V8" s="436"/>
      <c r="W8" s="436"/>
      <c r="X8" s="436"/>
      <c r="Y8" s="436"/>
      <c r="Z8" s="436"/>
      <c r="AA8" s="436"/>
      <c r="AB8" s="436"/>
      <c r="AC8" s="436"/>
      <c r="AD8" s="436"/>
      <c r="AE8" s="436"/>
      <c r="AF8" s="436"/>
      <c r="AG8" s="436"/>
      <c r="AH8" s="436"/>
      <c r="AI8" s="436"/>
      <c r="AJ8" s="436"/>
      <c r="AK8" s="437" t="s">
        <v>191</v>
      </c>
      <c r="AL8" s="378" t="s">
        <v>192</v>
      </c>
      <c r="AM8" s="432" t="s">
        <v>193</v>
      </c>
      <c r="AN8" s="432"/>
    </row>
    <row r="9" spans="1:40" ht="15" customHeight="1">
      <c r="A9" s="440"/>
      <c r="B9" s="383"/>
      <c r="C9" s="442"/>
      <c r="D9" s="383"/>
      <c r="E9" s="390"/>
      <c r="F9" s="383" t="s">
        <v>100</v>
      </c>
      <c r="G9" s="383"/>
      <c r="H9" s="383"/>
      <c r="I9" s="383"/>
      <c r="J9" s="383"/>
      <c r="K9" s="383"/>
      <c r="L9" s="383"/>
      <c r="M9" s="383" t="s">
        <v>101</v>
      </c>
      <c r="N9" s="383"/>
      <c r="O9" s="383"/>
      <c r="P9" s="383"/>
      <c r="Q9" s="383"/>
      <c r="R9" s="383"/>
      <c r="S9" s="383"/>
      <c r="T9" s="383" t="s">
        <v>102</v>
      </c>
      <c r="U9" s="383"/>
      <c r="V9" s="383"/>
      <c r="W9" s="383"/>
      <c r="X9" s="383"/>
      <c r="Y9" s="383"/>
      <c r="Z9" s="383"/>
      <c r="AA9" s="383" t="s">
        <v>103</v>
      </c>
      <c r="AB9" s="383"/>
      <c r="AC9" s="383"/>
      <c r="AD9" s="383"/>
      <c r="AE9" s="383"/>
      <c r="AF9" s="383"/>
      <c r="AG9" s="383"/>
      <c r="AH9" s="383" t="s">
        <v>104</v>
      </c>
      <c r="AI9" s="383"/>
      <c r="AJ9" s="383"/>
      <c r="AK9" s="437"/>
      <c r="AL9" s="378"/>
      <c r="AM9" s="432"/>
      <c r="AN9" s="432"/>
    </row>
    <row r="10" spans="1:40" ht="15" customHeight="1">
      <c r="A10" s="440"/>
      <c r="B10" s="383"/>
      <c r="C10" s="442"/>
      <c r="D10" s="383"/>
      <c r="E10" s="390"/>
      <c r="F10" s="64">
        <f>DATE($M$2,$S$2,1)</f>
        <v>45748</v>
      </c>
      <c r="G10" s="64">
        <f>DATE($M$2,$S$2,2)</f>
        <v>45749</v>
      </c>
      <c r="H10" s="64">
        <f>DATE($M$2,$S$2,3)</f>
        <v>45750</v>
      </c>
      <c r="I10" s="64">
        <f>DATE($M$2,$S$2,4)</f>
        <v>45751</v>
      </c>
      <c r="J10" s="64">
        <f>DATE($M$2,$S$2,5)</f>
        <v>45752</v>
      </c>
      <c r="K10" s="64">
        <f>DATE($M$2,$S$2,6)</f>
        <v>45753</v>
      </c>
      <c r="L10" s="64">
        <f>DATE($M$2,$S$2,7)</f>
        <v>45754</v>
      </c>
      <c r="M10" s="64">
        <f>DATE($M$2,$S$2,8)</f>
        <v>45755</v>
      </c>
      <c r="N10" s="64">
        <f>DATE($M$2,$S$2,9)</f>
        <v>45756</v>
      </c>
      <c r="O10" s="64">
        <f>DATE($M$2,$S$2,10)</f>
        <v>45757</v>
      </c>
      <c r="P10" s="64">
        <f>DATE($M$2,$S$2,11)</f>
        <v>45758</v>
      </c>
      <c r="Q10" s="64">
        <f>DATE($M$2,$S$2,12)</f>
        <v>45759</v>
      </c>
      <c r="R10" s="64">
        <f>DATE($M$2,$S$2,13)</f>
        <v>45760</v>
      </c>
      <c r="S10" s="64">
        <f>DATE($M$2,$S$2,14)</f>
        <v>45761</v>
      </c>
      <c r="T10" s="64">
        <f>DATE($M$2,$S$2,15)</f>
        <v>45762</v>
      </c>
      <c r="U10" s="64">
        <f>DATE($M$2,$S$2,16)</f>
        <v>45763</v>
      </c>
      <c r="V10" s="64">
        <f>DATE($M$2,$S$2,17)</f>
        <v>45764</v>
      </c>
      <c r="W10" s="64">
        <f>DATE($M$2,$S$2,18)</f>
        <v>45765</v>
      </c>
      <c r="X10" s="64">
        <f>DATE($M$2,$S$2,19)</f>
        <v>45766</v>
      </c>
      <c r="Y10" s="64">
        <f>DATE($M$2,$S$2,20)</f>
        <v>45767</v>
      </c>
      <c r="Z10" s="64">
        <f>DATE($M$2,$S$2,21)</f>
        <v>45768</v>
      </c>
      <c r="AA10" s="64">
        <f>DATE($M$2,$S$2,22)</f>
        <v>45769</v>
      </c>
      <c r="AB10" s="64">
        <f>DATE($M$2,$S$2,23)</f>
        <v>45770</v>
      </c>
      <c r="AC10" s="64">
        <f>DATE($M$2,$S$2,24)</f>
        <v>45771</v>
      </c>
      <c r="AD10" s="64">
        <f>DATE($M$2,$S$2,25)</f>
        <v>45772</v>
      </c>
      <c r="AE10" s="64">
        <f>DATE($M$2,$S$2,26)</f>
        <v>45773</v>
      </c>
      <c r="AF10" s="64">
        <f>DATE($M$2,$S$2,27)</f>
        <v>45774</v>
      </c>
      <c r="AG10" s="64">
        <f>DATE($M$2,$S$2,28)</f>
        <v>45775</v>
      </c>
      <c r="AH10" s="64">
        <f>IF(DAY(EOMONTH(F10,0))&lt;29,"",DATE($M$2,$S$2,29))</f>
        <v>45776</v>
      </c>
      <c r="AI10" s="64">
        <f>IF(DAY(EOMONTH(F10,0))&lt;30,"",DATE($M$2,$S$2,30))</f>
        <v>45777</v>
      </c>
      <c r="AJ10" s="64" t="str">
        <f>IF(DAY(EOMONTH(F10,0))&lt;31,"",DATE($M$2,$S$2,31))</f>
        <v/>
      </c>
      <c r="AK10" s="437"/>
      <c r="AL10" s="378"/>
      <c r="AM10" s="432"/>
      <c r="AN10" s="432"/>
    </row>
    <row r="11" spans="1:40" ht="15" customHeight="1">
      <c r="A11" s="440"/>
      <c r="B11" s="383"/>
      <c r="C11" s="443"/>
      <c r="D11" s="383"/>
      <c r="E11" s="390"/>
      <c r="F11" s="65">
        <f>DATE($M$2,$S$2,1)</f>
        <v>45748</v>
      </c>
      <c r="G11" s="65">
        <f>DATE($M$2,$S$2,2)</f>
        <v>45749</v>
      </c>
      <c r="H11" s="65">
        <f>DATE($M$2,$S$2,3)</f>
        <v>45750</v>
      </c>
      <c r="I11" s="65">
        <f>DATE($M$2,$S$2,4)</f>
        <v>45751</v>
      </c>
      <c r="J11" s="65">
        <f>DATE($M$2,$S$2,5)</f>
        <v>45752</v>
      </c>
      <c r="K11" s="65">
        <f>DATE($M$2,$S$2,6)</f>
        <v>45753</v>
      </c>
      <c r="L11" s="65">
        <f>DATE($M$2,$S$2,7)</f>
        <v>45754</v>
      </c>
      <c r="M11" s="65">
        <f>DATE($M$2,$S$2,8)</f>
        <v>45755</v>
      </c>
      <c r="N11" s="65">
        <f>DATE($M$2,$S$2,9)</f>
        <v>45756</v>
      </c>
      <c r="O11" s="65">
        <f>DATE($M$2,$S$2,10)</f>
        <v>45757</v>
      </c>
      <c r="P11" s="65">
        <f>DATE($M$2,$S$2,11)</f>
        <v>45758</v>
      </c>
      <c r="Q11" s="65">
        <f>DATE($M$2,$S$2,12)</f>
        <v>45759</v>
      </c>
      <c r="R11" s="65">
        <f>DATE($M$2,$S$2,13)</f>
        <v>45760</v>
      </c>
      <c r="S11" s="65">
        <f>DATE($M$2,$S$2,14)</f>
        <v>45761</v>
      </c>
      <c r="T11" s="65">
        <f>DATE($M$2,$S$2,15)</f>
        <v>45762</v>
      </c>
      <c r="U11" s="65">
        <f>DATE($M$2,$S$2,16)</f>
        <v>45763</v>
      </c>
      <c r="V11" s="65">
        <f>DATE($M$2,$S$2,17)</f>
        <v>45764</v>
      </c>
      <c r="W11" s="65">
        <f>DATE($M$2,$S$2,18)</f>
        <v>45765</v>
      </c>
      <c r="X11" s="65">
        <f>DATE($M$2,$S$2,19)</f>
        <v>45766</v>
      </c>
      <c r="Y11" s="65">
        <f>DATE($M$2,$S$2,20)</f>
        <v>45767</v>
      </c>
      <c r="Z11" s="65">
        <f>DATE($M$2,$S$2,21)</f>
        <v>45768</v>
      </c>
      <c r="AA11" s="65">
        <f>DATE($M$2,$S$2,22)</f>
        <v>45769</v>
      </c>
      <c r="AB11" s="65">
        <f>DATE($M$2,$S$2,23)</f>
        <v>45770</v>
      </c>
      <c r="AC11" s="65">
        <f>DATE($M$2,$S$2,24)</f>
        <v>45771</v>
      </c>
      <c r="AD11" s="65">
        <f>DATE($M$2,$S$2,25)</f>
        <v>45772</v>
      </c>
      <c r="AE11" s="65">
        <f>DATE($M$2,$S$2,26)</f>
        <v>45773</v>
      </c>
      <c r="AF11" s="65">
        <f>DATE($M$2,$S$2,27)</f>
        <v>45774</v>
      </c>
      <c r="AG11" s="65">
        <f>DATE($M$2,$S$2,28)</f>
        <v>45775</v>
      </c>
      <c r="AH11" s="65">
        <f>IF(DAY(EOMONTH(F11,0))&lt;29,"",DATE($M$2,$S$2,29))</f>
        <v>45776</v>
      </c>
      <c r="AI11" s="65">
        <f>IF(DAY(EOMONTH(F11,0))&lt;30,"",DATE($M$2,$S$2,30))</f>
        <v>45777</v>
      </c>
      <c r="AJ11" s="65" t="str">
        <f>IF(DAY(EOMONTH(F11,0))&lt;31,"",DATE($M$2,$S$2,31))</f>
        <v/>
      </c>
      <c r="AK11" s="437"/>
      <c r="AL11" s="378"/>
      <c r="AM11" s="432"/>
      <c r="AN11" s="432"/>
    </row>
    <row r="12" spans="1:40" ht="18" customHeight="1">
      <c r="A12" s="102"/>
      <c r="B12" s="90" t="s">
        <v>106</v>
      </c>
      <c r="C12" s="105" t="s">
        <v>184</v>
      </c>
      <c r="D12" s="91"/>
      <c r="E12" s="129" t="s">
        <v>273</v>
      </c>
      <c r="F12" s="103">
        <v>8</v>
      </c>
      <c r="G12" s="103">
        <v>8</v>
      </c>
      <c r="H12" s="103">
        <v>8</v>
      </c>
      <c r="I12" s="103" t="s">
        <v>272</v>
      </c>
      <c r="J12" s="103"/>
      <c r="K12" s="103"/>
      <c r="L12" s="103">
        <v>8</v>
      </c>
      <c r="M12" s="103">
        <v>8</v>
      </c>
      <c r="N12" s="103">
        <v>8</v>
      </c>
      <c r="O12" s="103">
        <v>8</v>
      </c>
      <c r="P12" s="103">
        <v>8</v>
      </c>
      <c r="Q12" s="103"/>
      <c r="R12" s="103"/>
      <c r="S12" s="103">
        <v>8</v>
      </c>
      <c r="T12" s="103">
        <v>8</v>
      </c>
      <c r="U12" s="103">
        <v>8</v>
      </c>
      <c r="V12" s="103">
        <v>8</v>
      </c>
      <c r="W12" s="103">
        <v>8</v>
      </c>
      <c r="X12" s="103"/>
      <c r="Y12" s="103"/>
      <c r="Z12" s="103">
        <v>8</v>
      </c>
      <c r="AA12" s="103">
        <v>8</v>
      </c>
      <c r="AB12" s="103">
        <v>8</v>
      </c>
      <c r="AC12" s="103">
        <v>8</v>
      </c>
      <c r="AD12" s="103">
        <v>8</v>
      </c>
      <c r="AE12" s="103"/>
      <c r="AF12" s="103"/>
      <c r="AG12" s="103">
        <v>8</v>
      </c>
      <c r="AH12" s="103">
        <v>8</v>
      </c>
      <c r="AI12" s="103">
        <v>8</v>
      </c>
      <c r="AJ12" s="103"/>
      <c r="AK12" s="68">
        <f>+SUM(F12:AJ12)</f>
        <v>168</v>
      </c>
      <c r="AL12" s="69">
        <f t="shared" ref="AL12:AL26" si="0">IF($AK$3="４週",AK12/4,AK12/(DAY(EOMONTH($F$10,0))/7))</f>
        <v>39.200000000000003</v>
      </c>
      <c r="AM12" s="433"/>
      <c r="AN12" s="433"/>
    </row>
    <row r="13" spans="1:40" ht="18" customHeight="1">
      <c r="A13" s="102"/>
      <c r="B13" s="90" t="s">
        <v>109</v>
      </c>
      <c r="C13" s="105" t="s">
        <v>183</v>
      </c>
      <c r="D13" s="91"/>
      <c r="E13" s="129" t="s">
        <v>274</v>
      </c>
      <c r="F13" s="103">
        <v>8</v>
      </c>
      <c r="G13" s="103">
        <v>8</v>
      </c>
      <c r="H13" s="103">
        <v>8</v>
      </c>
      <c r="I13" s="103">
        <v>8</v>
      </c>
      <c r="J13" s="103"/>
      <c r="K13" s="103"/>
      <c r="L13" s="103">
        <v>8</v>
      </c>
      <c r="M13" s="103">
        <v>8</v>
      </c>
      <c r="N13" s="103">
        <v>8</v>
      </c>
      <c r="O13" s="103">
        <v>8</v>
      </c>
      <c r="P13" s="103">
        <v>8</v>
      </c>
      <c r="Q13" s="103"/>
      <c r="R13" s="103"/>
      <c r="S13" s="103">
        <v>8</v>
      </c>
      <c r="T13" s="103">
        <v>8</v>
      </c>
      <c r="U13" s="103">
        <v>8</v>
      </c>
      <c r="V13" s="103">
        <v>8</v>
      </c>
      <c r="W13" s="103">
        <v>8</v>
      </c>
      <c r="X13" s="103"/>
      <c r="Y13" s="103"/>
      <c r="Z13" s="103">
        <v>8</v>
      </c>
      <c r="AA13" s="103">
        <v>8</v>
      </c>
      <c r="AB13" s="103">
        <v>8</v>
      </c>
      <c r="AC13" s="103">
        <v>8</v>
      </c>
      <c r="AD13" s="103">
        <v>8</v>
      </c>
      <c r="AE13" s="103"/>
      <c r="AF13" s="103"/>
      <c r="AG13" s="103">
        <v>8</v>
      </c>
      <c r="AH13" s="103">
        <v>8</v>
      </c>
      <c r="AI13" s="103">
        <v>8</v>
      </c>
      <c r="AJ13" s="103"/>
      <c r="AK13" s="68">
        <f t="shared" ref="AK13:AK26" si="1">+SUM(F13:AJ13)</f>
        <v>176</v>
      </c>
      <c r="AL13" s="69">
        <f t="shared" si="0"/>
        <v>41.06666666666667</v>
      </c>
      <c r="AM13" s="433"/>
      <c r="AN13" s="433"/>
    </row>
    <row r="14" spans="1:40" ht="18" customHeight="1">
      <c r="A14" s="102"/>
      <c r="B14" s="90" t="s">
        <v>117</v>
      </c>
      <c r="C14" s="105" t="s">
        <v>183</v>
      </c>
      <c r="D14" s="91"/>
      <c r="E14" s="129" t="s">
        <v>275</v>
      </c>
      <c r="F14" s="103">
        <v>5</v>
      </c>
      <c r="G14" s="103">
        <v>5</v>
      </c>
      <c r="H14" s="103">
        <v>5</v>
      </c>
      <c r="I14" s="103">
        <v>5</v>
      </c>
      <c r="J14" s="103"/>
      <c r="K14" s="103"/>
      <c r="L14" s="103">
        <v>5</v>
      </c>
      <c r="M14" s="103">
        <v>5</v>
      </c>
      <c r="N14" s="103">
        <v>5</v>
      </c>
      <c r="O14" s="103">
        <v>5</v>
      </c>
      <c r="P14" s="103">
        <v>6</v>
      </c>
      <c r="Q14" s="103"/>
      <c r="R14" s="103"/>
      <c r="S14" s="103">
        <v>5</v>
      </c>
      <c r="T14" s="103">
        <v>5</v>
      </c>
      <c r="U14" s="103">
        <v>5</v>
      </c>
      <c r="V14" s="103">
        <v>5</v>
      </c>
      <c r="W14" s="103">
        <v>5</v>
      </c>
      <c r="X14" s="103"/>
      <c r="Y14" s="103"/>
      <c r="Z14" s="103">
        <v>5</v>
      </c>
      <c r="AA14" s="103">
        <v>5</v>
      </c>
      <c r="AB14" s="103">
        <v>5</v>
      </c>
      <c r="AC14" s="103">
        <v>5</v>
      </c>
      <c r="AD14" s="103">
        <v>5</v>
      </c>
      <c r="AE14" s="103"/>
      <c r="AF14" s="103"/>
      <c r="AG14" s="103">
        <v>5</v>
      </c>
      <c r="AH14" s="103">
        <v>5</v>
      </c>
      <c r="AI14" s="103">
        <v>5</v>
      </c>
      <c r="AJ14" s="103"/>
      <c r="AK14" s="68">
        <f t="shared" si="1"/>
        <v>111</v>
      </c>
      <c r="AL14" s="69">
        <f t="shared" si="0"/>
        <v>25.900000000000002</v>
      </c>
      <c r="AM14" s="433"/>
      <c r="AN14" s="433"/>
    </row>
    <row r="15" spans="1:40" ht="18" customHeight="1">
      <c r="A15" s="102"/>
      <c r="B15" s="90" t="s">
        <v>117</v>
      </c>
      <c r="C15" s="105" t="s">
        <v>185</v>
      </c>
      <c r="D15" s="91"/>
      <c r="E15" s="129" t="s">
        <v>276</v>
      </c>
      <c r="F15" s="103">
        <v>5</v>
      </c>
      <c r="G15" s="103">
        <v>5</v>
      </c>
      <c r="H15" s="103">
        <v>5</v>
      </c>
      <c r="I15" s="103">
        <v>5</v>
      </c>
      <c r="J15" s="103"/>
      <c r="K15" s="103"/>
      <c r="L15" s="103">
        <v>5</v>
      </c>
      <c r="M15" s="103">
        <v>5</v>
      </c>
      <c r="N15" s="103">
        <v>5</v>
      </c>
      <c r="O15" s="103">
        <v>5</v>
      </c>
      <c r="P15" s="103">
        <v>5</v>
      </c>
      <c r="Q15" s="103"/>
      <c r="R15" s="103"/>
      <c r="S15" s="103">
        <v>5</v>
      </c>
      <c r="T15" s="103">
        <v>5</v>
      </c>
      <c r="U15" s="103">
        <v>5</v>
      </c>
      <c r="V15" s="103">
        <v>5</v>
      </c>
      <c r="W15" s="103">
        <v>5</v>
      </c>
      <c r="X15" s="103"/>
      <c r="Y15" s="103"/>
      <c r="Z15" s="103">
        <v>5</v>
      </c>
      <c r="AA15" s="103">
        <v>5</v>
      </c>
      <c r="AB15" s="103">
        <v>5</v>
      </c>
      <c r="AC15" s="103">
        <v>5</v>
      </c>
      <c r="AD15" s="103">
        <v>5</v>
      </c>
      <c r="AE15" s="103"/>
      <c r="AF15" s="103"/>
      <c r="AG15" s="103">
        <v>5</v>
      </c>
      <c r="AH15" s="103">
        <v>5</v>
      </c>
      <c r="AI15" s="103">
        <v>5</v>
      </c>
      <c r="AJ15" s="103"/>
      <c r="AK15" s="68">
        <f t="shared" si="1"/>
        <v>110</v>
      </c>
      <c r="AL15" s="69">
        <f t="shared" si="0"/>
        <v>25.666666666666668</v>
      </c>
      <c r="AM15" s="433"/>
      <c r="AN15" s="433"/>
    </row>
    <row r="16" spans="1:40" ht="18" customHeight="1">
      <c r="A16" s="102" t="s">
        <v>281</v>
      </c>
      <c r="B16" s="90" t="s">
        <v>118</v>
      </c>
      <c r="C16" s="105" t="s">
        <v>183</v>
      </c>
      <c r="D16" s="91"/>
      <c r="E16" s="129" t="s">
        <v>278</v>
      </c>
      <c r="F16" s="103">
        <v>7</v>
      </c>
      <c r="G16" s="103">
        <v>7</v>
      </c>
      <c r="H16" s="103">
        <v>7</v>
      </c>
      <c r="I16" s="103">
        <v>7</v>
      </c>
      <c r="J16" s="103"/>
      <c r="K16" s="103"/>
      <c r="L16" s="103">
        <v>7</v>
      </c>
      <c r="M16" s="103">
        <v>7</v>
      </c>
      <c r="N16" s="103">
        <v>7</v>
      </c>
      <c r="O16" s="103">
        <v>7</v>
      </c>
      <c r="P16" s="103">
        <v>6</v>
      </c>
      <c r="Q16" s="103"/>
      <c r="R16" s="103"/>
      <c r="S16" s="103">
        <v>7</v>
      </c>
      <c r="T16" s="103">
        <v>7</v>
      </c>
      <c r="U16" s="103">
        <v>7</v>
      </c>
      <c r="V16" s="103">
        <v>7</v>
      </c>
      <c r="W16" s="103">
        <v>4</v>
      </c>
      <c r="X16" s="103"/>
      <c r="Y16" s="103"/>
      <c r="Z16" s="103">
        <v>7</v>
      </c>
      <c r="AA16" s="103">
        <v>7</v>
      </c>
      <c r="AB16" s="103">
        <v>7</v>
      </c>
      <c r="AC16" s="103">
        <v>7</v>
      </c>
      <c r="AD16" s="103">
        <v>7</v>
      </c>
      <c r="AE16" s="103"/>
      <c r="AF16" s="103"/>
      <c r="AG16" s="103">
        <v>7</v>
      </c>
      <c r="AH16" s="103">
        <v>7</v>
      </c>
      <c r="AI16" s="103">
        <v>7</v>
      </c>
      <c r="AJ16" s="103"/>
      <c r="AK16" s="68">
        <f t="shared" si="1"/>
        <v>150</v>
      </c>
      <c r="AL16" s="69">
        <f t="shared" si="0"/>
        <v>35</v>
      </c>
      <c r="AM16" s="433"/>
      <c r="AN16" s="433"/>
    </row>
    <row r="17" spans="1:40" ht="18" customHeight="1">
      <c r="A17" s="102"/>
      <c r="B17" s="90" t="s">
        <v>118</v>
      </c>
      <c r="C17" s="105" t="s">
        <v>184</v>
      </c>
      <c r="D17" s="91"/>
      <c r="E17" s="129" t="s">
        <v>273</v>
      </c>
      <c r="F17" s="103">
        <v>8</v>
      </c>
      <c r="G17" s="103">
        <v>8</v>
      </c>
      <c r="H17" s="103">
        <v>8</v>
      </c>
      <c r="I17" s="103" t="s">
        <v>272</v>
      </c>
      <c r="J17" s="103"/>
      <c r="K17" s="103"/>
      <c r="L17" s="103">
        <v>8</v>
      </c>
      <c r="M17" s="103">
        <v>8</v>
      </c>
      <c r="N17" s="103">
        <v>8</v>
      </c>
      <c r="O17" s="103">
        <v>8</v>
      </c>
      <c r="P17" s="103">
        <v>8</v>
      </c>
      <c r="Q17" s="103"/>
      <c r="R17" s="103"/>
      <c r="S17" s="103">
        <v>8</v>
      </c>
      <c r="T17" s="103">
        <v>8</v>
      </c>
      <c r="U17" s="103">
        <v>8</v>
      </c>
      <c r="V17" s="103">
        <v>8</v>
      </c>
      <c r="W17" s="103">
        <v>8</v>
      </c>
      <c r="X17" s="103"/>
      <c r="Y17" s="103"/>
      <c r="Z17" s="103">
        <v>8</v>
      </c>
      <c r="AA17" s="103">
        <v>8</v>
      </c>
      <c r="AB17" s="103">
        <v>8</v>
      </c>
      <c r="AC17" s="103">
        <v>8</v>
      </c>
      <c r="AD17" s="103">
        <v>8</v>
      </c>
      <c r="AE17" s="103"/>
      <c r="AF17" s="103"/>
      <c r="AG17" s="103">
        <v>8</v>
      </c>
      <c r="AH17" s="103">
        <v>8</v>
      </c>
      <c r="AI17" s="103">
        <v>8</v>
      </c>
      <c r="AJ17" s="103"/>
      <c r="AK17" s="68">
        <f t="shared" si="1"/>
        <v>168</v>
      </c>
      <c r="AL17" s="69">
        <f t="shared" si="0"/>
        <v>39.200000000000003</v>
      </c>
      <c r="AM17" s="433"/>
      <c r="AN17" s="433"/>
    </row>
    <row r="18" spans="1:40" ht="18" customHeight="1">
      <c r="A18" s="102"/>
      <c r="B18" s="90" t="s">
        <v>118</v>
      </c>
      <c r="C18" s="105" t="s">
        <v>186</v>
      </c>
      <c r="D18" s="91"/>
      <c r="E18" s="129" t="s">
        <v>277</v>
      </c>
      <c r="F18" s="103"/>
      <c r="G18" s="103">
        <v>2</v>
      </c>
      <c r="H18" s="103"/>
      <c r="I18" s="103"/>
      <c r="J18" s="103"/>
      <c r="K18" s="103"/>
      <c r="L18" s="103"/>
      <c r="M18" s="103"/>
      <c r="N18" s="103">
        <v>2</v>
      </c>
      <c r="O18" s="103"/>
      <c r="P18" s="103"/>
      <c r="Q18" s="103"/>
      <c r="R18" s="103"/>
      <c r="S18" s="103"/>
      <c r="T18" s="103"/>
      <c r="U18" s="103">
        <v>2</v>
      </c>
      <c r="V18" s="103"/>
      <c r="W18" s="103"/>
      <c r="X18" s="103"/>
      <c r="Y18" s="103"/>
      <c r="Z18" s="103"/>
      <c r="AA18" s="103"/>
      <c r="AB18" s="103">
        <v>2</v>
      </c>
      <c r="AC18" s="103"/>
      <c r="AD18" s="103"/>
      <c r="AE18" s="103"/>
      <c r="AF18" s="103"/>
      <c r="AG18" s="103"/>
      <c r="AH18" s="103"/>
      <c r="AI18" s="103">
        <v>2</v>
      </c>
      <c r="AJ18" s="103"/>
      <c r="AK18" s="68">
        <f t="shared" si="1"/>
        <v>10</v>
      </c>
      <c r="AL18" s="69">
        <f t="shared" si="0"/>
        <v>2.3333333333333335</v>
      </c>
      <c r="AM18" s="433" t="s">
        <v>298</v>
      </c>
      <c r="AN18" s="433"/>
    </row>
    <row r="19" spans="1:40" ht="18" customHeight="1">
      <c r="A19" s="102"/>
      <c r="B19" s="90" t="s">
        <v>234</v>
      </c>
      <c r="C19" s="105" t="s">
        <v>186</v>
      </c>
      <c r="D19" s="91"/>
      <c r="E19" s="129" t="s">
        <v>277</v>
      </c>
      <c r="F19" s="103"/>
      <c r="G19" s="103">
        <v>1</v>
      </c>
      <c r="H19" s="103"/>
      <c r="I19" s="103"/>
      <c r="J19" s="103"/>
      <c r="K19" s="103"/>
      <c r="L19" s="103"/>
      <c r="M19" s="103"/>
      <c r="N19" s="103">
        <v>1</v>
      </c>
      <c r="O19" s="103"/>
      <c r="P19" s="103"/>
      <c r="Q19" s="103"/>
      <c r="R19" s="103"/>
      <c r="S19" s="103"/>
      <c r="T19" s="103"/>
      <c r="U19" s="103">
        <v>1</v>
      </c>
      <c r="V19" s="103"/>
      <c r="W19" s="103"/>
      <c r="X19" s="103"/>
      <c r="Y19" s="103"/>
      <c r="Z19" s="103"/>
      <c r="AA19" s="103"/>
      <c r="AB19" s="103">
        <v>1</v>
      </c>
      <c r="AC19" s="103"/>
      <c r="AD19" s="103"/>
      <c r="AE19" s="103"/>
      <c r="AF19" s="103"/>
      <c r="AG19" s="103"/>
      <c r="AH19" s="103"/>
      <c r="AI19" s="103">
        <v>1</v>
      </c>
      <c r="AJ19" s="103"/>
      <c r="AK19" s="68">
        <f t="shared" si="1"/>
        <v>5</v>
      </c>
      <c r="AL19" s="69">
        <f t="shared" si="0"/>
        <v>1.1666666666666667</v>
      </c>
      <c r="AM19" s="433" t="s">
        <v>298</v>
      </c>
      <c r="AN19" s="433"/>
    </row>
    <row r="20" spans="1:40" ht="18" customHeight="1">
      <c r="A20" s="102"/>
      <c r="B20" s="90"/>
      <c r="C20" s="105"/>
      <c r="D20" s="91"/>
      <c r="E20" s="129"/>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68">
        <f t="shared" si="1"/>
        <v>0</v>
      </c>
      <c r="AL20" s="69">
        <f t="shared" si="0"/>
        <v>0</v>
      </c>
      <c r="AM20" s="433"/>
      <c r="AN20" s="433"/>
    </row>
    <row r="21" spans="1:40" ht="18" customHeight="1">
      <c r="A21" s="102"/>
      <c r="B21" s="90"/>
      <c r="C21" s="105"/>
      <c r="D21" s="91"/>
      <c r="E21" s="129"/>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68">
        <f t="shared" si="1"/>
        <v>0</v>
      </c>
      <c r="AL21" s="69">
        <f t="shared" si="0"/>
        <v>0</v>
      </c>
      <c r="AM21" s="433"/>
      <c r="AN21" s="433"/>
    </row>
    <row r="22" spans="1:40" ht="18" customHeight="1">
      <c r="A22" s="102"/>
      <c r="B22" s="90"/>
      <c r="C22" s="105"/>
      <c r="D22" s="91"/>
      <c r="E22" s="129"/>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68">
        <f t="shared" si="1"/>
        <v>0</v>
      </c>
      <c r="AL22" s="69">
        <f t="shared" si="0"/>
        <v>0</v>
      </c>
      <c r="AM22" s="433"/>
      <c r="AN22" s="433"/>
    </row>
    <row r="23" spans="1:40" ht="18" customHeight="1">
      <c r="A23" s="102"/>
      <c r="B23" s="90"/>
      <c r="C23" s="105"/>
      <c r="D23" s="91"/>
      <c r="E23" s="129"/>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68">
        <f t="shared" si="1"/>
        <v>0</v>
      </c>
      <c r="AL23" s="69">
        <f t="shared" si="0"/>
        <v>0</v>
      </c>
      <c r="AM23" s="433"/>
      <c r="AN23" s="433"/>
    </row>
    <row r="24" spans="1:40" ht="18" customHeight="1">
      <c r="A24" s="102"/>
      <c r="B24" s="90"/>
      <c r="C24" s="105"/>
      <c r="D24" s="91"/>
      <c r="E24" s="129"/>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68">
        <f t="shared" si="1"/>
        <v>0</v>
      </c>
      <c r="AL24" s="69">
        <f t="shared" si="0"/>
        <v>0</v>
      </c>
      <c r="AM24" s="433"/>
      <c r="AN24" s="433"/>
    </row>
    <row r="25" spans="1:40" ht="18" customHeight="1">
      <c r="A25" s="102"/>
      <c r="B25" s="90"/>
      <c r="C25" s="105"/>
      <c r="D25" s="91"/>
      <c r="E25" s="129"/>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68">
        <f t="shared" si="1"/>
        <v>0</v>
      </c>
      <c r="AL25" s="69">
        <f t="shared" si="0"/>
        <v>0</v>
      </c>
      <c r="AM25" s="433"/>
      <c r="AN25" s="433"/>
    </row>
    <row r="26" spans="1:40" ht="18" customHeight="1">
      <c r="A26" s="390" t="s">
        <v>91</v>
      </c>
      <c r="B26" s="414"/>
      <c r="C26" s="414"/>
      <c r="D26" s="414"/>
      <c r="E26" s="414"/>
      <c r="F26" s="70">
        <f>+SUM(F12:F25)</f>
        <v>41</v>
      </c>
      <c r="G26" s="70">
        <f t="shared" ref="G26:AJ26" si="2">+SUM(G12:G25)</f>
        <v>44</v>
      </c>
      <c r="H26" s="70">
        <f t="shared" si="2"/>
        <v>41</v>
      </c>
      <c r="I26" s="70">
        <f t="shared" si="2"/>
        <v>25</v>
      </c>
      <c r="J26" s="70">
        <f t="shared" si="2"/>
        <v>0</v>
      </c>
      <c r="K26" s="70">
        <f t="shared" si="2"/>
        <v>0</v>
      </c>
      <c r="L26" s="70">
        <f t="shared" si="2"/>
        <v>41</v>
      </c>
      <c r="M26" s="70">
        <f t="shared" si="2"/>
        <v>41</v>
      </c>
      <c r="N26" s="70">
        <f t="shared" si="2"/>
        <v>44</v>
      </c>
      <c r="O26" s="70">
        <f t="shared" si="2"/>
        <v>41</v>
      </c>
      <c r="P26" s="70">
        <f t="shared" si="2"/>
        <v>41</v>
      </c>
      <c r="Q26" s="70">
        <f t="shared" si="2"/>
        <v>0</v>
      </c>
      <c r="R26" s="70">
        <f t="shared" si="2"/>
        <v>0</v>
      </c>
      <c r="S26" s="70">
        <f t="shared" si="2"/>
        <v>41</v>
      </c>
      <c r="T26" s="70">
        <f t="shared" si="2"/>
        <v>41</v>
      </c>
      <c r="U26" s="70">
        <f t="shared" si="2"/>
        <v>44</v>
      </c>
      <c r="V26" s="70">
        <f t="shared" si="2"/>
        <v>41</v>
      </c>
      <c r="W26" s="70">
        <f t="shared" si="2"/>
        <v>38</v>
      </c>
      <c r="X26" s="70">
        <f t="shared" si="2"/>
        <v>0</v>
      </c>
      <c r="Y26" s="70">
        <f t="shared" si="2"/>
        <v>0</v>
      </c>
      <c r="Z26" s="70">
        <f t="shared" si="2"/>
        <v>41</v>
      </c>
      <c r="AA26" s="70">
        <f t="shared" si="2"/>
        <v>41</v>
      </c>
      <c r="AB26" s="70">
        <f t="shared" si="2"/>
        <v>44</v>
      </c>
      <c r="AC26" s="70">
        <f t="shared" si="2"/>
        <v>41</v>
      </c>
      <c r="AD26" s="70">
        <f t="shared" si="2"/>
        <v>41</v>
      </c>
      <c r="AE26" s="70">
        <f t="shared" si="2"/>
        <v>0</v>
      </c>
      <c r="AF26" s="70">
        <f t="shared" si="2"/>
        <v>0</v>
      </c>
      <c r="AG26" s="70">
        <f t="shared" si="2"/>
        <v>41</v>
      </c>
      <c r="AH26" s="70">
        <f t="shared" si="2"/>
        <v>41</v>
      </c>
      <c r="AI26" s="70">
        <f t="shared" si="2"/>
        <v>44</v>
      </c>
      <c r="AJ26" s="70">
        <f t="shared" si="2"/>
        <v>0</v>
      </c>
      <c r="AK26" s="68">
        <f t="shared" si="1"/>
        <v>898</v>
      </c>
      <c r="AL26" s="69">
        <f t="shared" si="0"/>
        <v>209.53333333333333</v>
      </c>
      <c r="AM26" s="434"/>
      <c r="AN26" s="434"/>
    </row>
    <row r="27" spans="1:40" ht="18" customHeight="1">
      <c r="A27" s="414" t="s">
        <v>93</v>
      </c>
      <c r="B27" s="414"/>
      <c r="C27" s="414"/>
      <c r="D27" s="414"/>
      <c r="E27" s="415"/>
      <c r="F27" s="87">
        <v>8</v>
      </c>
      <c r="G27" s="87">
        <v>8</v>
      </c>
      <c r="H27" s="87">
        <v>8</v>
      </c>
      <c r="I27" s="87">
        <v>8</v>
      </c>
      <c r="J27" s="87"/>
      <c r="K27" s="87"/>
      <c r="L27" s="87">
        <v>8</v>
      </c>
      <c r="M27" s="87">
        <v>8</v>
      </c>
      <c r="N27" s="87">
        <v>8</v>
      </c>
      <c r="O27" s="87">
        <v>8</v>
      </c>
      <c r="P27" s="87">
        <v>8</v>
      </c>
      <c r="Q27" s="87"/>
      <c r="R27" s="87"/>
      <c r="S27" s="87">
        <v>8</v>
      </c>
      <c r="T27" s="87">
        <v>8</v>
      </c>
      <c r="U27" s="87">
        <v>8</v>
      </c>
      <c r="V27" s="87">
        <v>8</v>
      </c>
      <c r="W27" s="87">
        <v>8</v>
      </c>
      <c r="X27" s="87"/>
      <c r="Y27" s="87"/>
      <c r="Z27" s="87">
        <v>8</v>
      </c>
      <c r="AA27" s="87">
        <v>8</v>
      </c>
      <c r="AB27" s="87">
        <v>8</v>
      </c>
      <c r="AC27" s="87">
        <v>8</v>
      </c>
      <c r="AD27" s="87">
        <v>8</v>
      </c>
      <c r="AE27" s="87"/>
      <c r="AF27" s="87"/>
      <c r="AG27" s="87">
        <v>8</v>
      </c>
      <c r="AH27" s="87">
        <v>8</v>
      </c>
      <c r="AI27" s="87">
        <v>8</v>
      </c>
      <c r="AJ27" s="87"/>
      <c r="AK27" s="70"/>
      <c r="AL27" s="71"/>
      <c r="AM27" s="434"/>
      <c r="AN27" s="434"/>
    </row>
    <row r="28" spans="1:40" ht="15" customHeight="1">
      <c r="A28" s="72"/>
      <c r="B28" s="72"/>
      <c r="C28" s="72"/>
      <c r="D28" s="72"/>
      <c r="E28" s="72"/>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72"/>
      <c r="AL28" s="72"/>
      <c r="AM28" s="62"/>
    </row>
    <row r="29" spans="1:40" ht="15" customHeight="1">
      <c r="A29" s="72"/>
      <c r="B29" s="72"/>
      <c r="C29" s="72"/>
      <c r="D29" s="72"/>
      <c r="E29" s="72"/>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72"/>
      <c r="AL29" s="72"/>
      <c r="AM29" s="62"/>
    </row>
    <row r="30" spans="1:40" ht="15" customHeight="1">
      <c r="A30" s="72"/>
      <c r="B30" s="72"/>
      <c r="C30" s="72"/>
      <c r="D30" s="72"/>
      <c r="E30" s="72"/>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72"/>
      <c r="AL30" s="72"/>
      <c r="AM30" s="62"/>
    </row>
    <row r="31" spans="1:40" s="130" customFormat="1" ht="18" customHeight="1" thickBot="1">
      <c r="A31" s="120"/>
      <c r="B31" s="435" t="s">
        <v>297</v>
      </c>
      <c r="C31" s="435"/>
      <c r="D31" s="435"/>
      <c r="E31" s="435"/>
      <c r="F31" s="435"/>
      <c r="G31" s="435"/>
      <c r="H31" s="435"/>
      <c r="I31" s="435"/>
      <c r="J31" s="435"/>
      <c r="K31" s="435"/>
      <c r="L31" s="435"/>
      <c r="M31" s="435"/>
      <c r="N31" s="435"/>
      <c r="O31" s="435"/>
      <c r="P31" s="435"/>
      <c r="Q31" s="435"/>
      <c r="R31" s="435"/>
      <c r="S31" s="435"/>
      <c r="T31" s="435"/>
      <c r="U31" s="435"/>
      <c r="V31" s="435"/>
      <c r="W31" s="435"/>
      <c r="X31" s="435"/>
      <c r="Y31" s="435"/>
      <c r="Z31" s="435"/>
      <c r="AA31" s="435"/>
      <c r="AB31" s="435"/>
      <c r="AC31" s="435"/>
      <c r="AD31" s="435"/>
      <c r="AE31" s="435"/>
      <c r="AF31" s="435"/>
      <c r="AG31" s="435"/>
      <c r="AH31" s="435"/>
      <c r="AI31" s="435"/>
      <c r="AJ31" s="435"/>
      <c r="AK31" s="435"/>
      <c r="AL31" s="435"/>
      <c r="AM31" s="435"/>
      <c r="AN31" s="121"/>
    </row>
    <row r="32" spans="1:40" ht="18" customHeight="1" thickBot="1">
      <c r="A32" s="419" t="s">
        <v>247</v>
      </c>
      <c r="B32" s="420"/>
      <c r="C32" s="421"/>
      <c r="D32" s="422"/>
      <c r="E32" s="422"/>
      <c r="F32" s="422"/>
      <c r="G32" s="422"/>
      <c r="H32" s="422"/>
      <c r="I32" s="422"/>
      <c r="J32" s="422"/>
      <c r="K32" s="422"/>
      <c r="L32" s="422"/>
      <c r="M32" s="422"/>
      <c r="N32" s="422"/>
      <c r="O32" s="422"/>
      <c r="P32" s="422"/>
      <c r="Q32" s="422"/>
      <c r="R32" s="422"/>
      <c r="S32" s="422"/>
      <c r="T32" s="422"/>
      <c r="U32" s="422"/>
      <c r="V32" s="422"/>
      <c r="W32" s="422"/>
      <c r="X32" s="422"/>
      <c r="Y32" s="422"/>
      <c r="Z32" s="422"/>
      <c r="AA32" s="422"/>
      <c r="AB32" s="422"/>
      <c r="AC32" s="422"/>
      <c r="AD32" s="422"/>
      <c r="AE32" s="422"/>
      <c r="AF32" s="422"/>
      <c r="AG32" s="422"/>
      <c r="AH32" s="422"/>
      <c r="AI32" s="422"/>
      <c r="AJ32" s="422"/>
      <c r="AK32" s="422"/>
      <c r="AL32" s="422"/>
      <c r="AM32" s="422"/>
      <c r="AN32" s="423"/>
    </row>
    <row r="33" spans="1:40" ht="18" customHeight="1">
      <c r="A33" s="424" t="s">
        <v>248</v>
      </c>
      <c r="B33" s="412"/>
      <c r="C33" s="72">
        <f>C5</f>
        <v>6</v>
      </c>
      <c r="D33" s="107" t="s">
        <v>249</v>
      </c>
      <c r="E33" s="108" t="s">
        <v>250</v>
      </c>
      <c r="F33" s="425">
        <v>20</v>
      </c>
      <c r="G33" s="426"/>
      <c r="H33" s="426"/>
      <c r="I33" s="109" t="s">
        <v>251</v>
      </c>
      <c r="J33" s="427" t="s">
        <v>252</v>
      </c>
      <c r="K33" s="428"/>
      <c r="L33" s="428"/>
      <c r="M33" s="428"/>
      <c r="N33" s="428"/>
      <c r="O33" s="429"/>
      <c r="P33" s="430">
        <v>3</v>
      </c>
      <c r="Q33" s="428"/>
      <c r="R33" s="428"/>
      <c r="S33" s="428" t="s">
        <v>253</v>
      </c>
      <c r="T33" s="429"/>
      <c r="U33" s="139"/>
      <c r="V33" s="140"/>
      <c r="W33" s="140"/>
      <c r="X33" s="140"/>
      <c r="Y33" s="140"/>
      <c r="Z33" s="140"/>
      <c r="AA33" s="140"/>
      <c r="AB33" s="140"/>
      <c r="AC33" s="140"/>
      <c r="AD33" s="140"/>
      <c r="AE33" s="140"/>
      <c r="AF33" s="140"/>
      <c r="AG33" s="140"/>
      <c r="AH33" s="140"/>
      <c r="AI33" s="140"/>
      <c r="AJ33" s="140"/>
      <c r="AK33" s="431" t="s">
        <v>191</v>
      </c>
      <c r="AL33" s="378" t="s">
        <v>192</v>
      </c>
      <c r="AM33" s="432" t="s">
        <v>193</v>
      </c>
      <c r="AN33" s="432"/>
    </row>
    <row r="34" spans="1:40" ht="18" customHeight="1">
      <c r="A34" s="408" t="s">
        <v>254</v>
      </c>
      <c r="B34" s="411" t="s">
        <v>255</v>
      </c>
      <c r="C34" s="411" t="s">
        <v>256</v>
      </c>
      <c r="D34" s="411" t="s">
        <v>257</v>
      </c>
      <c r="E34" s="411" t="s">
        <v>258</v>
      </c>
      <c r="F34" s="390" t="s">
        <v>259</v>
      </c>
      <c r="G34" s="414"/>
      <c r="H34" s="414"/>
      <c r="I34" s="414"/>
      <c r="J34" s="414"/>
      <c r="K34" s="414"/>
      <c r="L34" s="415"/>
      <c r="M34" s="383" t="s">
        <v>260</v>
      </c>
      <c r="N34" s="383"/>
      <c r="O34" s="383"/>
      <c r="P34" s="383"/>
      <c r="Q34" s="383"/>
      <c r="R34" s="383"/>
      <c r="S34" s="383"/>
      <c r="T34" s="383" t="s">
        <v>261</v>
      </c>
      <c r="U34" s="383"/>
      <c r="V34" s="383"/>
      <c r="W34" s="383"/>
      <c r="X34" s="383"/>
      <c r="Y34" s="383"/>
      <c r="Z34" s="383"/>
      <c r="AA34" s="383" t="s">
        <v>262</v>
      </c>
      <c r="AB34" s="383"/>
      <c r="AC34" s="383"/>
      <c r="AD34" s="383"/>
      <c r="AE34" s="383"/>
      <c r="AF34" s="383"/>
      <c r="AG34" s="383"/>
      <c r="AH34" s="390" t="s">
        <v>263</v>
      </c>
      <c r="AI34" s="414"/>
      <c r="AJ34" s="414"/>
      <c r="AK34" s="378"/>
      <c r="AL34" s="378"/>
      <c r="AM34" s="432"/>
      <c r="AN34" s="432"/>
    </row>
    <row r="35" spans="1:40" ht="18" customHeight="1">
      <c r="A35" s="409"/>
      <c r="B35" s="412"/>
      <c r="C35" s="412"/>
      <c r="D35" s="412"/>
      <c r="E35" s="412"/>
      <c r="F35" s="110">
        <f t="shared" ref="F35:AJ35" si="3">F11</f>
        <v>45748</v>
      </c>
      <c r="G35" s="110">
        <f t="shared" si="3"/>
        <v>45749</v>
      </c>
      <c r="H35" s="110">
        <f t="shared" si="3"/>
        <v>45750</v>
      </c>
      <c r="I35" s="110">
        <f t="shared" si="3"/>
        <v>45751</v>
      </c>
      <c r="J35" s="110">
        <f t="shared" si="3"/>
        <v>45752</v>
      </c>
      <c r="K35" s="110">
        <f t="shared" si="3"/>
        <v>45753</v>
      </c>
      <c r="L35" s="110">
        <f t="shared" si="3"/>
        <v>45754</v>
      </c>
      <c r="M35" s="110">
        <f t="shared" si="3"/>
        <v>45755</v>
      </c>
      <c r="N35" s="110">
        <f t="shared" si="3"/>
        <v>45756</v>
      </c>
      <c r="O35" s="110">
        <f t="shared" si="3"/>
        <v>45757</v>
      </c>
      <c r="P35" s="110">
        <f t="shared" si="3"/>
        <v>45758</v>
      </c>
      <c r="Q35" s="110">
        <f t="shared" si="3"/>
        <v>45759</v>
      </c>
      <c r="R35" s="110">
        <f t="shared" si="3"/>
        <v>45760</v>
      </c>
      <c r="S35" s="110">
        <f t="shared" si="3"/>
        <v>45761</v>
      </c>
      <c r="T35" s="110">
        <f t="shared" si="3"/>
        <v>45762</v>
      </c>
      <c r="U35" s="110">
        <f t="shared" si="3"/>
        <v>45763</v>
      </c>
      <c r="V35" s="110">
        <f t="shared" si="3"/>
        <v>45764</v>
      </c>
      <c r="W35" s="110">
        <f t="shared" si="3"/>
        <v>45765</v>
      </c>
      <c r="X35" s="110">
        <f t="shared" si="3"/>
        <v>45766</v>
      </c>
      <c r="Y35" s="110">
        <f t="shared" si="3"/>
        <v>45767</v>
      </c>
      <c r="Z35" s="110">
        <f t="shared" si="3"/>
        <v>45768</v>
      </c>
      <c r="AA35" s="110">
        <f t="shared" si="3"/>
        <v>45769</v>
      </c>
      <c r="AB35" s="110">
        <f t="shared" si="3"/>
        <v>45770</v>
      </c>
      <c r="AC35" s="110">
        <f t="shared" si="3"/>
        <v>45771</v>
      </c>
      <c r="AD35" s="110">
        <f t="shared" si="3"/>
        <v>45772</v>
      </c>
      <c r="AE35" s="110">
        <f t="shared" si="3"/>
        <v>45773</v>
      </c>
      <c r="AF35" s="110">
        <f t="shared" si="3"/>
        <v>45774</v>
      </c>
      <c r="AG35" s="110">
        <f t="shared" si="3"/>
        <v>45775</v>
      </c>
      <c r="AH35" s="110">
        <f t="shared" si="3"/>
        <v>45776</v>
      </c>
      <c r="AI35" s="110">
        <f t="shared" si="3"/>
        <v>45777</v>
      </c>
      <c r="AJ35" s="136" t="str">
        <f t="shared" si="3"/>
        <v/>
      </c>
      <c r="AK35" s="378"/>
      <c r="AL35" s="378"/>
      <c r="AM35" s="432"/>
      <c r="AN35" s="432"/>
    </row>
    <row r="36" spans="1:40" ht="18" customHeight="1">
      <c r="A36" s="410"/>
      <c r="B36" s="413"/>
      <c r="C36" s="413"/>
      <c r="D36" s="413"/>
      <c r="E36" s="413"/>
      <c r="F36" s="111">
        <f>F11</f>
        <v>45748</v>
      </c>
      <c r="G36" s="111">
        <f t="shared" ref="G36:AJ36" si="4">G11</f>
        <v>45749</v>
      </c>
      <c r="H36" s="111">
        <f t="shared" si="4"/>
        <v>45750</v>
      </c>
      <c r="I36" s="111">
        <f t="shared" si="4"/>
        <v>45751</v>
      </c>
      <c r="J36" s="111">
        <f t="shared" si="4"/>
        <v>45752</v>
      </c>
      <c r="K36" s="111">
        <f t="shared" si="4"/>
        <v>45753</v>
      </c>
      <c r="L36" s="111">
        <f t="shared" si="4"/>
        <v>45754</v>
      </c>
      <c r="M36" s="111">
        <f t="shared" si="4"/>
        <v>45755</v>
      </c>
      <c r="N36" s="111">
        <f t="shared" si="4"/>
        <v>45756</v>
      </c>
      <c r="O36" s="111">
        <f t="shared" si="4"/>
        <v>45757</v>
      </c>
      <c r="P36" s="111">
        <f t="shared" si="4"/>
        <v>45758</v>
      </c>
      <c r="Q36" s="111">
        <f t="shared" si="4"/>
        <v>45759</v>
      </c>
      <c r="R36" s="111">
        <f t="shared" si="4"/>
        <v>45760</v>
      </c>
      <c r="S36" s="111">
        <f t="shared" si="4"/>
        <v>45761</v>
      </c>
      <c r="T36" s="111">
        <f t="shared" si="4"/>
        <v>45762</v>
      </c>
      <c r="U36" s="111">
        <f t="shared" si="4"/>
        <v>45763</v>
      </c>
      <c r="V36" s="111">
        <f t="shared" si="4"/>
        <v>45764</v>
      </c>
      <c r="W36" s="111">
        <f t="shared" si="4"/>
        <v>45765</v>
      </c>
      <c r="X36" s="111">
        <f t="shared" si="4"/>
        <v>45766</v>
      </c>
      <c r="Y36" s="111">
        <f t="shared" si="4"/>
        <v>45767</v>
      </c>
      <c r="Z36" s="111">
        <f t="shared" si="4"/>
        <v>45768</v>
      </c>
      <c r="AA36" s="111">
        <f t="shared" si="4"/>
        <v>45769</v>
      </c>
      <c r="AB36" s="111">
        <f t="shared" si="4"/>
        <v>45770</v>
      </c>
      <c r="AC36" s="111">
        <f t="shared" si="4"/>
        <v>45771</v>
      </c>
      <c r="AD36" s="111">
        <f t="shared" si="4"/>
        <v>45772</v>
      </c>
      <c r="AE36" s="111">
        <f t="shared" si="4"/>
        <v>45773</v>
      </c>
      <c r="AF36" s="111">
        <f t="shared" si="4"/>
        <v>45774</v>
      </c>
      <c r="AG36" s="111">
        <f t="shared" si="4"/>
        <v>45775</v>
      </c>
      <c r="AH36" s="111">
        <f t="shared" si="4"/>
        <v>45776</v>
      </c>
      <c r="AI36" s="111">
        <f t="shared" si="4"/>
        <v>45777</v>
      </c>
      <c r="AJ36" s="137" t="str">
        <f t="shared" si="4"/>
        <v/>
      </c>
      <c r="AK36" s="378"/>
      <c r="AL36" s="378"/>
      <c r="AM36" s="432"/>
      <c r="AN36" s="432"/>
    </row>
    <row r="37" spans="1:40" ht="18" customHeight="1">
      <c r="A37" s="112"/>
      <c r="B37" s="66" t="s">
        <v>264</v>
      </c>
      <c r="C37" s="66" t="s">
        <v>186</v>
      </c>
      <c r="D37" s="113"/>
      <c r="E37" s="133" t="s">
        <v>277</v>
      </c>
      <c r="F37" s="103"/>
      <c r="G37" s="103">
        <v>3</v>
      </c>
      <c r="H37" s="103"/>
      <c r="I37" s="103"/>
      <c r="J37" s="103"/>
      <c r="K37" s="103"/>
      <c r="L37" s="103"/>
      <c r="M37" s="103"/>
      <c r="N37" s="103">
        <v>3</v>
      </c>
      <c r="O37" s="103"/>
      <c r="P37" s="103"/>
      <c r="Q37" s="103"/>
      <c r="R37" s="103"/>
      <c r="S37" s="103"/>
      <c r="T37" s="103"/>
      <c r="U37" s="103">
        <v>3</v>
      </c>
      <c r="V37" s="103"/>
      <c r="W37" s="103"/>
      <c r="X37" s="103"/>
      <c r="Y37" s="103"/>
      <c r="Z37" s="103"/>
      <c r="AA37" s="103"/>
      <c r="AB37" s="103">
        <v>3</v>
      </c>
      <c r="AC37" s="103"/>
      <c r="AD37" s="103"/>
      <c r="AE37" s="103"/>
      <c r="AF37" s="103"/>
      <c r="AG37" s="103"/>
      <c r="AH37" s="103"/>
      <c r="AI37" s="103">
        <v>3</v>
      </c>
      <c r="AJ37" s="135"/>
      <c r="AK37" s="70">
        <f>+SUM(F37:AJ37)</f>
        <v>15</v>
      </c>
      <c r="AL37" s="69">
        <f t="shared" ref="AL37:AL44" si="5">IF($AK$3="４週",AK37/4,AK37/(DAY(EOMONTH($F$10,0))/7))</f>
        <v>3.5</v>
      </c>
      <c r="AM37" s="397" t="s">
        <v>298</v>
      </c>
      <c r="AN37" s="398"/>
    </row>
    <row r="38" spans="1:40" ht="18" customHeight="1">
      <c r="A38" s="112"/>
      <c r="B38" s="66" t="s">
        <v>265</v>
      </c>
      <c r="C38" s="66" t="s">
        <v>183</v>
      </c>
      <c r="D38" s="113"/>
      <c r="E38" s="133" t="s">
        <v>275</v>
      </c>
      <c r="F38" s="103">
        <v>3</v>
      </c>
      <c r="G38" s="103">
        <v>3</v>
      </c>
      <c r="H38" s="103">
        <v>3</v>
      </c>
      <c r="I38" s="103">
        <v>3</v>
      </c>
      <c r="J38" s="103"/>
      <c r="K38" s="103"/>
      <c r="L38" s="103">
        <v>3</v>
      </c>
      <c r="M38" s="103">
        <v>3</v>
      </c>
      <c r="N38" s="103">
        <v>3</v>
      </c>
      <c r="O38" s="103">
        <v>3</v>
      </c>
      <c r="P38" s="103">
        <v>2</v>
      </c>
      <c r="Q38" s="103"/>
      <c r="R38" s="103"/>
      <c r="S38" s="103">
        <v>3</v>
      </c>
      <c r="T38" s="103">
        <v>3</v>
      </c>
      <c r="U38" s="103">
        <v>3</v>
      </c>
      <c r="V38" s="103">
        <v>3</v>
      </c>
      <c r="W38" s="103">
        <v>3</v>
      </c>
      <c r="X38" s="103"/>
      <c r="Y38" s="103"/>
      <c r="Z38" s="103">
        <v>3</v>
      </c>
      <c r="AA38" s="103">
        <v>3</v>
      </c>
      <c r="AB38" s="103">
        <v>3</v>
      </c>
      <c r="AC38" s="103">
        <v>3</v>
      </c>
      <c r="AD38" s="103">
        <v>3</v>
      </c>
      <c r="AE38" s="103"/>
      <c r="AF38" s="103"/>
      <c r="AG38" s="103">
        <v>3</v>
      </c>
      <c r="AH38" s="103">
        <v>3</v>
      </c>
      <c r="AI38" s="103">
        <v>3</v>
      </c>
      <c r="AJ38" s="135"/>
      <c r="AK38" s="70">
        <f t="shared" ref="AK38:AK43" si="6">+SUM(F38:AJ38)</f>
        <v>65</v>
      </c>
      <c r="AL38" s="69">
        <f t="shared" si="5"/>
        <v>15.166666666666668</v>
      </c>
      <c r="AM38" s="397"/>
      <c r="AN38" s="398"/>
    </row>
    <row r="39" spans="1:40" ht="18" customHeight="1">
      <c r="A39" s="112"/>
      <c r="B39" s="66" t="s">
        <v>118</v>
      </c>
      <c r="C39" s="66" t="s">
        <v>183</v>
      </c>
      <c r="D39" s="113"/>
      <c r="E39" s="133" t="s">
        <v>279</v>
      </c>
      <c r="F39" s="103"/>
      <c r="G39" s="103"/>
      <c r="H39" s="103"/>
      <c r="I39" s="103"/>
      <c r="J39" s="103"/>
      <c r="K39" s="103"/>
      <c r="L39" s="103"/>
      <c r="M39" s="103"/>
      <c r="N39" s="103"/>
      <c r="O39" s="103"/>
      <c r="P39" s="103">
        <v>1</v>
      </c>
      <c r="Q39" s="103"/>
      <c r="R39" s="103"/>
      <c r="S39" s="103"/>
      <c r="T39" s="103"/>
      <c r="U39" s="103"/>
      <c r="V39" s="103"/>
      <c r="W39" s="103">
        <v>3</v>
      </c>
      <c r="X39" s="103"/>
      <c r="Y39" s="103"/>
      <c r="Z39" s="103"/>
      <c r="AA39" s="103"/>
      <c r="AB39" s="103"/>
      <c r="AC39" s="103"/>
      <c r="AD39" s="103"/>
      <c r="AE39" s="103"/>
      <c r="AF39" s="103"/>
      <c r="AG39" s="103"/>
      <c r="AH39" s="103"/>
      <c r="AI39" s="103"/>
      <c r="AJ39" s="135"/>
      <c r="AK39" s="70">
        <f t="shared" si="6"/>
        <v>4</v>
      </c>
      <c r="AL39" s="69">
        <f t="shared" si="5"/>
        <v>0.93333333333333335</v>
      </c>
      <c r="AM39" s="397"/>
      <c r="AN39" s="398"/>
    </row>
    <row r="40" spans="1:40" ht="18" customHeight="1">
      <c r="A40" s="112"/>
      <c r="B40" s="66"/>
      <c r="C40" s="66"/>
      <c r="D40" s="113"/>
      <c r="E40" s="131"/>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35"/>
      <c r="AK40" s="70">
        <f t="shared" si="6"/>
        <v>0</v>
      </c>
      <c r="AL40" s="69">
        <f t="shared" si="5"/>
        <v>0</v>
      </c>
      <c r="AM40" s="397"/>
      <c r="AN40" s="398"/>
    </row>
    <row r="41" spans="1:40" ht="18" customHeight="1">
      <c r="A41" s="112"/>
      <c r="B41" s="66"/>
      <c r="C41" s="66"/>
      <c r="D41" s="113"/>
      <c r="E41" s="131"/>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35"/>
      <c r="AK41" s="70">
        <f t="shared" si="6"/>
        <v>0</v>
      </c>
      <c r="AL41" s="69">
        <f t="shared" si="5"/>
        <v>0</v>
      </c>
      <c r="AM41" s="397"/>
      <c r="AN41" s="398"/>
    </row>
    <row r="42" spans="1:40" ht="18" customHeight="1">
      <c r="A42" s="112"/>
      <c r="B42" s="66"/>
      <c r="C42" s="66"/>
      <c r="D42" s="113"/>
      <c r="E42" s="131"/>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35"/>
      <c r="AK42" s="70">
        <f t="shared" si="6"/>
        <v>0</v>
      </c>
      <c r="AL42" s="69">
        <f t="shared" si="5"/>
        <v>0</v>
      </c>
      <c r="AM42" s="397"/>
      <c r="AN42" s="398"/>
    </row>
    <row r="43" spans="1:40" ht="18" customHeight="1" thickBot="1">
      <c r="A43" s="142"/>
      <c r="B43" s="114"/>
      <c r="C43" s="114"/>
      <c r="D43" s="115"/>
      <c r="E43" s="132"/>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38"/>
      <c r="AK43" s="141">
        <f t="shared" si="6"/>
        <v>0</v>
      </c>
      <c r="AL43" s="69">
        <f t="shared" si="5"/>
        <v>0</v>
      </c>
      <c r="AM43" s="399"/>
      <c r="AN43" s="400"/>
    </row>
    <row r="44" spans="1:40" ht="18" hidden="1" customHeight="1" thickBot="1">
      <c r="A44" s="391" t="s">
        <v>284</v>
      </c>
      <c r="B44" s="392"/>
      <c r="C44" s="392"/>
      <c r="D44" s="392"/>
      <c r="E44" s="393"/>
      <c r="F44" s="143">
        <f>SUM(F37:F43)</f>
        <v>3</v>
      </c>
      <c r="G44" s="143">
        <f t="shared" ref="G44:AJ44" si="7">SUM(G37:G43)</f>
        <v>6</v>
      </c>
      <c r="H44" s="143">
        <f t="shared" si="7"/>
        <v>3</v>
      </c>
      <c r="I44" s="143">
        <f t="shared" si="7"/>
        <v>3</v>
      </c>
      <c r="J44" s="143">
        <f t="shared" si="7"/>
        <v>0</v>
      </c>
      <c r="K44" s="143">
        <f t="shared" si="7"/>
        <v>0</v>
      </c>
      <c r="L44" s="143">
        <f t="shared" si="7"/>
        <v>3</v>
      </c>
      <c r="M44" s="143">
        <f t="shared" si="7"/>
        <v>3</v>
      </c>
      <c r="N44" s="143">
        <f t="shared" si="7"/>
        <v>6</v>
      </c>
      <c r="O44" s="143">
        <f t="shared" si="7"/>
        <v>3</v>
      </c>
      <c r="P44" s="143">
        <f t="shared" si="7"/>
        <v>3</v>
      </c>
      <c r="Q44" s="143">
        <f t="shared" si="7"/>
        <v>0</v>
      </c>
      <c r="R44" s="143">
        <f t="shared" si="7"/>
        <v>0</v>
      </c>
      <c r="S44" s="143">
        <f t="shared" si="7"/>
        <v>3</v>
      </c>
      <c r="T44" s="143">
        <f t="shared" si="7"/>
        <v>3</v>
      </c>
      <c r="U44" s="143">
        <f t="shared" si="7"/>
        <v>6</v>
      </c>
      <c r="V44" s="143">
        <f t="shared" si="7"/>
        <v>3</v>
      </c>
      <c r="W44" s="143">
        <f t="shared" si="7"/>
        <v>6</v>
      </c>
      <c r="X44" s="143">
        <f t="shared" si="7"/>
        <v>0</v>
      </c>
      <c r="Y44" s="143">
        <f t="shared" si="7"/>
        <v>0</v>
      </c>
      <c r="Z44" s="143">
        <f t="shared" si="7"/>
        <v>3</v>
      </c>
      <c r="AA44" s="143">
        <f t="shared" si="7"/>
        <v>3</v>
      </c>
      <c r="AB44" s="143">
        <f t="shared" si="7"/>
        <v>6</v>
      </c>
      <c r="AC44" s="143">
        <f t="shared" si="7"/>
        <v>3</v>
      </c>
      <c r="AD44" s="143">
        <f t="shared" si="7"/>
        <v>3</v>
      </c>
      <c r="AE44" s="143">
        <f t="shared" si="7"/>
        <v>0</v>
      </c>
      <c r="AF44" s="143">
        <f t="shared" si="7"/>
        <v>0</v>
      </c>
      <c r="AG44" s="143">
        <f t="shared" si="7"/>
        <v>3</v>
      </c>
      <c r="AH44" s="143">
        <f t="shared" si="7"/>
        <v>3</v>
      </c>
      <c r="AI44" s="143">
        <f t="shared" si="7"/>
        <v>6</v>
      </c>
      <c r="AJ44" s="143">
        <f t="shared" si="7"/>
        <v>0</v>
      </c>
      <c r="AK44" s="68">
        <f t="shared" ref="AK44" si="8">+SUM(F44:AJ44)</f>
        <v>84</v>
      </c>
      <c r="AL44" s="69">
        <f t="shared" si="5"/>
        <v>19.600000000000001</v>
      </c>
      <c r="AM44" s="401"/>
      <c r="AN44" s="402"/>
    </row>
    <row r="45" spans="1:40" ht="18" customHeight="1" thickTop="1" thickBot="1">
      <c r="A45" s="405" t="s">
        <v>266</v>
      </c>
      <c r="B45" s="406"/>
      <c r="C45" s="406"/>
      <c r="D45" s="406"/>
      <c r="E45" s="407"/>
      <c r="F45" s="144">
        <v>6</v>
      </c>
      <c r="G45" s="144">
        <v>10</v>
      </c>
      <c r="H45" s="144">
        <v>5</v>
      </c>
      <c r="I45" s="144">
        <v>6</v>
      </c>
      <c r="J45" s="144"/>
      <c r="K45" s="144"/>
      <c r="L45" s="144">
        <v>4</v>
      </c>
      <c r="M45" s="144">
        <v>5</v>
      </c>
      <c r="N45" s="144">
        <v>12</v>
      </c>
      <c r="O45" s="144">
        <v>6</v>
      </c>
      <c r="P45" s="144">
        <v>6</v>
      </c>
      <c r="Q45" s="144"/>
      <c r="R45" s="144"/>
      <c r="S45" s="144">
        <v>7</v>
      </c>
      <c r="T45" s="144">
        <v>6</v>
      </c>
      <c r="U45" s="144">
        <v>12</v>
      </c>
      <c r="V45" s="144">
        <v>5</v>
      </c>
      <c r="W45" s="144">
        <v>11</v>
      </c>
      <c r="X45" s="144"/>
      <c r="Y45" s="144"/>
      <c r="Z45" s="144">
        <v>6</v>
      </c>
      <c r="AA45" s="144">
        <v>6</v>
      </c>
      <c r="AB45" s="144">
        <v>11</v>
      </c>
      <c r="AC45" s="144">
        <v>6</v>
      </c>
      <c r="AD45" s="144">
        <v>5</v>
      </c>
      <c r="AE45" s="144"/>
      <c r="AF45" s="144"/>
      <c r="AG45" s="144">
        <v>6</v>
      </c>
      <c r="AH45" s="144">
        <v>3</v>
      </c>
      <c r="AI45" s="144">
        <v>11</v>
      </c>
      <c r="AJ45" s="145"/>
      <c r="AK45" s="146"/>
      <c r="AL45" s="70"/>
      <c r="AM45" s="403"/>
      <c r="AN45" s="404"/>
    </row>
    <row r="46" spans="1:40" ht="18" hidden="1" customHeight="1">
      <c r="A46" s="416" t="s">
        <v>269</v>
      </c>
      <c r="B46" s="417"/>
      <c r="C46" s="417"/>
      <c r="D46" s="417"/>
      <c r="E46" s="418"/>
      <c r="F46" s="117">
        <f>(SUM(F37:F43))/$P33</f>
        <v>1</v>
      </c>
      <c r="G46" s="117">
        <f>(SUM(G37:G43))/$P33</f>
        <v>2</v>
      </c>
      <c r="H46" s="117">
        <f>(SUM(H37:H43))/$P33</f>
        <v>1</v>
      </c>
      <c r="I46" s="117">
        <f t="shared" ref="I46:AG46" si="9">(SUM(I37:I43))/$P33</f>
        <v>1</v>
      </c>
      <c r="J46" s="117">
        <f t="shared" si="9"/>
        <v>0</v>
      </c>
      <c r="K46" s="117">
        <f t="shared" si="9"/>
        <v>0</v>
      </c>
      <c r="L46" s="117">
        <f t="shared" si="9"/>
        <v>1</v>
      </c>
      <c r="M46" s="117">
        <f t="shared" si="9"/>
        <v>1</v>
      </c>
      <c r="N46" s="117">
        <f t="shared" si="9"/>
        <v>2</v>
      </c>
      <c r="O46" s="117">
        <f t="shared" si="9"/>
        <v>1</v>
      </c>
      <c r="P46" s="117">
        <f>(SUM(P37:P43))/$P33</f>
        <v>1</v>
      </c>
      <c r="Q46" s="117">
        <f t="shared" si="9"/>
        <v>0</v>
      </c>
      <c r="R46" s="117">
        <f t="shared" si="9"/>
        <v>0</v>
      </c>
      <c r="S46" s="117">
        <f t="shared" si="9"/>
        <v>1</v>
      </c>
      <c r="T46" s="117">
        <f t="shared" si="9"/>
        <v>1</v>
      </c>
      <c r="U46" s="117">
        <f t="shared" si="9"/>
        <v>2</v>
      </c>
      <c r="V46" s="117">
        <f t="shared" si="9"/>
        <v>1</v>
      </c>
      <c r="W46" s="117">
        <f t="shared" si="9"/>
        <v>2</v>
      </c>
      <c r="X46" s="117">
        <f t="shared" si="9"/>
        <v>0</v>
      </c>
      <c r="Y46" s="117">
        <f t="shared" si="9"/>
        <v>0</v>
      </c>
      <c r="Z46" s="117">
        <f t="shared" si="9"/>
        <v>1</v>
      </c>
      <c r="AA46" s="117">
        <f t="shared" si="9"/>
        <v>1</v>
      </c>
      <c r="AB46" s="117">
        <f t="shared" si="9"/>
        <v>2</v>
      </c>
      <c r="AC46" s="117">
        <f t="shared" si="9"/>
        <v>1</v>
      </c>
      <c r="AD46" s="117">
        <f t="shared" si="9"/>
        <v>1</v>
      </c>
      <c r="AE46" s="117">
        <f t="shared" si="9"/>
        <v>0</v>
      </c>
      <c r="AF46" s="117">
        <f t="shared" si="9"/>
        <v>0</v>
      </c>
      <c r="AG46" s="117">
        <f t="shared" si="9"/>
        <v>1</v>
      </c>
      <c r="AH46" s="117">
        <f>(SUM(AH37:AH43))/$P33</f>
        <v>1</v>
      </c>
      <c r="AI46" s="117">
        <f>(SUM(AI37:AI43))/$P33</f>
        <v>2</v>
      </c>
      <c r="AJ46" s="117">
        <f>(SUM(AJ37:AJ43))/$P33</f>
        <v>0</v>
      </c>
      <c r="AK46" s="125"/>
      <c r="AL46" s="126"/>
      <c r="AM46" s="62"/>
      <c r="AN46" s="62"/>
    </row>
    <row r="47" spans="1:40" ht="18" hidden="1" customHeight="1" thickBot="1">
      <c r="A47" s="391" t="s">
        <v>267</v>
      </c>
      <c r="B47" s="392"/>
      <c r="C47" s="392"/>
      <c r="D47" s="392"/>
      <c r="E47" s="393"/>
      <c r="F47" s="118" t="str">
        <f>IF(F46&gt;=(F45/$C33),"〇","×")</f>
        <v>〇</v>
      </c>
      <c r="G47" s="118" t="str">
        <f>IF(G46&gt;=(G45/$C33),"〇","×")</f>
        <v>〇</v>
      </c>
      <c r="H47" s="118" t="str">
        <f t="shared" ref="H47:AJ47" si="10">IF(H46&gt;=(H45/$C33),"〇","×")</f>
        <v>〇</v>
      </c>
      <c r="I47" s="118" t="str">
        <f t="shared" si="10"/>
        <v>〇</v>
      </c>
      <c r="J47" s="118" t="str">
        <f t="shared" si="10"/>
        <v>〇</v>
      </c>
      <c r="K47" s="118" t="str">
        <f t="shared" si="10"/>
        <v>〇</v>
      </c>
      <c r="L47" s="118" t="str">
        <f t="shared" si="10"/>
        <v>〇</v>
      </c>
      <c r="M47" s="118" t="str">
        <f t="shared" si="10"/>
        <v>〇</v>
      </c>
      <c r="N47" s="118" t="str">
        <f t="shared" si="10"/>
        <v>〇</v>
      </c>
      <c r="O47" s="118" t="str">
        <f t="shared" si="10"/>
        <v>〇</v>
      </c>
      <c r="P47" s="118" t="str">
        <f t="shared" si="10"/>
        <v>〇</v>
      </c>
      <c r="Q47" s="118" t="str">
        <f t="shared" si="10"/>
        <v>〇</v>
      </c>
      <c r="R47" s="118" t="str">
        <f>IF(R46&gt;=(R45/$C33),"〇","×")</f>
        <v>〇</v>
      </c>
      <c r="S47" s="118" t="str">
        <f t="shared" si="10"/>
        <v>×</v>
      </c>
      <c r="T47" s="118" t="str">
        <f t="shared" si="10"/>
        <v>〇</v>
      </c>
      <c r="U47" s="118" t="str">
        <f t="shared" si="10"/>
        <v>〇</v>
      </c>
      <c r="V47" s="118" t="str">
        <f t="shared" si="10"/>
        <v>〇</v>
      </c>
      <c r="W47" s="118" t="str">
        <f t="shared" si="10"/>
        <v>〇</v>
      </c>
      <c r="X47" s="118" t="str">
        <f t="shared" si="10"/>
        <v>〇</v>
      </c>
      <c r="Y47" s="118" t="str">
        <f t="shared" si="10"/>
        <v>〇</v>
      </c>
      <c r="Z47" s="118" t="str">
        <f t="shared" si="10"/>
        <v>〇</v>
      </c>
      <c r="AA47" s="118" t="str">
        <f t="shared" si="10"/>
        <v>〇</v>
      </c>
      <c r="AB47" s="118" t="str">
        <f t="shared" si="10"/>
        <v>〇</v>
      </c>
      <c r="AC47" s="118" t="str">
        <f t="shared" si="10"/>
        <v>〇</v>
      </c>
      <c r="AD47" s="118" t="str">
        <f t="shared" si="10"/>
        <v>〇</v>
      </c>
      <c r="AE47" s="118" t="str">
        <f t="shared" si="10"/>
        <v>〇</v>
      </c>
      <c r="AF47" s="118" t="str">
        <f t="shared" si="10"/>
        <v>〇</v>
      </c>
      <c r="AG47" s="118" t="str">
        <f t="shared" si="10"/>
        <v>〇</v>
      </c>
      <c r="AH47" s="118" t="str">
        <f t="shared" si="10"/>
        <v>〇</v>
      </c>
      <c r="AI47" s="118" t="str">
        <f t="shared" si="10"/>
        <v>〇</v>
      </c>
      <c r="AJ47" s="124" t="str">
        <f t="shared" si="10"/>
        <v>〇</v>
      </c>
      <c r="AK47" s="127"/>
      <c r="AL47" s="72"/>
      <c r="AM47" s="62"/>
    </row>
    <row r="48" spans="1:40" ht="15" hidden="1" customHeight="1">
      <c r="A48" s="394" t="s">
        <v>268</v>
      </c>
      <c r="B48" s="395"/>
      <c r="C48" s="395"/>
      <c r="D48" s="395"/>
      <c r="E48" s="396"/>
      <c r="F48" s="119" t="e">
        <f>ROUNDUP($AL53-F45,2)/$AJ54</f>
        <v>#VALUE!</v>
      </c>
      <c r="G48" s="119" t="e">
        <f t="shared" ref="G48:K48" si="11">ROUNDUP($AL53-G45,2)/$AJ54</f>
        <v>#VALUE!</v>
      </c>
      <c r="H48" s="119" t="e">
        <f t="shared" si="11"/>
        <v>#VALUE!</v>
      </c>
      <c r="I48" s="119" t="e">
        <f t="shared" si="11"/>
        <v>#VALUE!</v>
      </c>
      <c r="J48" s="119" t="e">
        <f t="shared" si="11"/>
        <v>#VALUE!</v>
      </c>
      <c r="K48" s="119" t="e">
        <f t="shared" si="11"/>
        <v>#VALUE!</v>
      </c>
      <c r="L48" s="119" t="e">
        <f t="shared" ref="L48:AJ48" si="12">ROUNDUP($AL53-L45,3)/$C6</f>
        <v>#VALUE!</v>
      </c>
      <c r="M48" s="119" t="e">
        <f t="shared" si="12"/>
        <v>#VALUE!</v>
      </c>
      <c r="N48" s="119" t="e">
        <f t="shared" si="12"/>
        <v>#VALUE!</v>
      </c>
      <c r="O48" s="119" t="e">
        <f t="shared" si="12"/>
        <v>#VALUE!</v>
      </c>
      <c r="P48" s="119" t="e">
        <f t="shared" si="12"/>
        <v>#VALUE!</v>
      </c>
      <c r="Q48" s="119" t="e">
        <f t="shared" si="12"/>
        <v>#VALUE!</v>
      </c>
      <c r="R48" s="119" t="e">
        <f t="shared" si="12"/>
        <v>#VALUE!</v>
      </c>
      <c r="S48" s="119" t="e">
        <f t="shared" si="12"/>
        <v>#VALUE!</v>
      </c>
      <c r="T48" s="119" t="e">
        <f t="shared" si="12"/>
        <v>#VALUE!</v>
      </c>
      <c r="U48" s="119" t="e">
        <f t="shared" si="12"/>
        <v>#VALUE!</v>
      </c>
      <c r="V48" s="119" t="e">
        <f t="shared" si="12"/>
        <v>#VALUE!</v>
      </c>
      <c r="W48" s="119" t="e">
        <f t="shared" si="12"/>
        <v>#VALUE!</v>
      </c>
      <c r="X48" s="119" t="e">
        <f t="shared" si="12"/>
        <v>#VALUE!</v>
      </c>
      <c r="Y48" s="119" t="e">
        <f t="shared" si="12"/>
        <v>#VALUE!</v>
      </c>
      <c r="Z48" s="119" t="e">
        <f t="shared" si="12"/>
        <v>#VALUE!</v>
      </c>
      <c r="AA48" s="119" t="e">
        <f t="shared" si="12"/>
        <v>#VALUE!</v>
      </c>
      <c r="AB48" s="119" t="e">
        <f t="shared" si="12"/>
        <v>#VALUE!</v>
      </c>
      <c r="AC48" s="119" t="e">
        <f t="shared" si="12"/>
        <v>#VALUE!</v>
      </c>
      <c r="AD48" s="119" t="e">
        <f t="shared" si="12"/>
        <v>#VALUE!</v>
      </c>
      <c r="AE48" s="119" t="e">
        <f t="shared" si="12"/>
        <v>#VALUE!</v>
      </c>
      <c r="AF48" s="119" t="e">
        <f t="shared" si="12"/>
        <v>#VALUE!</v>
      </c>
      <c r="AG48" s="119" t="e">
        <f t="shared" si="12"/>
        <v>#VALUE!</v>
      </c>
      <c r="AH48" s="119" t="e">
        <f t="shared" si="12"/>
        <v>#VALUE!</v>
      </c>
      <c r="AI48" s="119" t="e">
        <f t="shared" si="12"/>
        <v>#VALUE!</v>
      </c>
      <c r="AJ48" s="119" t="e">
        <f t="shared" si="12"/>
        <v>#VALUE!</v>
      </c>
      <c r="AK48" s="72"/>
      <c r="AL48" s="72"/>
      <c r="AM48" s="62"/>
    </row>
    <row r="49" spans="1:43" ht="15" customHeight="1" thickTop="1">
      <c r="A49" s="72"/>
      <c r="B49" s="72"/>
      <c r="C49" s="72"/>
      <c r="D49" s="72"/>
      <c r="E49" s="72"/>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72"/>
      <c r="AL49" s="72"/>
      <c r="AM49" s="62"/>
    </row>
    <row r="50" spans="1:43" ht="15" customHeight="1">
      <c r="A50" s="72"/>
      <c r="B50" s="72"/>
      <c r="C50" s="72"/>
      <c r="D50" s="72"/>
      <c r="E50" s="72"/>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72"/>
      <c r="AL50" s="72"/>
      <c r="AM50" s="62"/>
    </row>
    <row r="51" spans="1:43" ht="15" customHeight="1">
      <c r="A51" s="72"/>
      <c r="B51" s="72"/>
      <c r="C51" s="72"/>
      <c r="D51" s="72"/>
      <c r="E51" s="72"/>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72"/>
      <c r="AL51" s="72"/>
      <c r="AM51" s="62"/>
    </row>
    <row r="52" spans="1:43" ht="21" customHeight="1" thickBot="1">
      <c r="A52" s="67" t="s">
        <v>245</v>
      </c>
      <c r="B52" s="72"/>
      <c r="C52" s="72"/>
      <c r="D52" s="72"/>
      <c r="E52" s="72"/>
      <c r="F52" s="72"/>
      <c r="G52" s="60"/>
      <c r="H52" s="60"/>
      <c r="I52" s="60"/>
      <c r="J52" s="60"/>
      <c r="K52" s="60"/>
      <c r="L52" s="60"/>
      <c r="M52" s="60"/>
      <c r="N52" s="60"/>
      <c r="O52" s="60"/>
      <c r="AM52" s="72"/>
      <c r="AN52" s="62"/>
    </row>
    <row r="53" spans="1:43" ht="24.95" customHeight="1">
      <c r="A53" s="383"/>
      <c r="B53" s="383"/>
      <c r="C53" s="383"/>
      <c r="D53" s="104">
        <v>4</v>
      </c>
      <c r="E53" s="104">
        <v>5</v>
      </c>
      <c r="F53" s="389">
        <v>6</v>
      </c>
      <c r="G53" s="389"/>
      <c r="H53" s="389"/>
      <c r="I53" s="389">
        <v>7</v>
      </c>
      <c r="J53" s="389"/>
      <c r="K53" s="389"/>
      <c r="L53" s="389">
        <v>8</v>
      </c>
      <c r="M53" s="389"/>
      <c r="N53" s="389"/>
      <c r="O53" s="389">
        <v>9</v>
      </c>
      <c r="P53" s="389"/>
      <c r="Q53" s="389"/>
      <c r="R53" s="389">
        <v>10</v>
      </c>
      <c r="S53" s="389"/>
      <c r="T53" s="389"/>
      <c r="U53" s="389">
        <v>11</v>
      </c>
      <c r="V53" s="389"/>
      <c r="W53" s="389"/>
      <c r="X53" s="389">
        <v>12</v>
      </c>
      <c r="Y53" s="389"/>
      <c r="Z53" s="389"/>
      <c r="AA53" s="389">
        <v>1</v>
      </c>
      <c r="AB53" s="389"/>
      <c r="AC53" s="389"/>
      <c r="AD53" s="389">
        <v>2</v>
      </c>
      <c r="AE53" s="389"/>
      <c r="AF53" s="389"/>
      <c r="AG53" s="389">
        <v>3</v>
      </c>
      <c r="AH53" s="389"/>
      <c r="AI53" s="389"/>
      <c r="AJ53" s="383" t="s">
        <v>147</v>
      </c>
      <c r="AK53" s="390"/>
      <c r="AL53" s="106" t="s">
        <v>202</v>
      </c>
      <c r="AM53"/>
      <c r="AN53"/>
      <c r="AO53"/>
      <c r="AP53"/>
      <c r="AQ53"/>
    </row>
    <row r="54" spans="1:43" ht="18" customHeight="1">
      <c r="A54" s="384" t="s">
        <v>205</v>
      </c>
      <c r="B54" s="384"/>
      <c r="C54" s="384"/>
      <c r="D54" s="103">
        <v>250</v>
      </c>
      <c r="E54" s="103">
        <v>260</v>
      </c>
      <c r="F54" s="385">
        <v>230</v>
      </c>
      <c r="G54" s="385"/>
      <c r="H54" s="385"/>
      <c r="I54" s="385">
        <v>250</v>
      </c>
      <c r="J54" s="385"/>
      <c r="K54" s="385"/>
      <c r="L54" s="385">
        <v>190</v>
      </c>
      <c r="M54" s="385"/>
      <c r="N54" s="385"/>
      <c r="O54" s="385">
        <v>195</v>
      </c>
      <c r="P54" s="385"/>
      <c r="Q54" s="385"/>
      <c r="R54" s="385">
        <v>230</v>
      </c>
      <c r="S54" s="385"/>
      <c r="T54" s="385"/>
      <c r="U54" s="385">
        <v>250</v>
      </c>
      <c r="V54" s="385"/>
      <c r="W54" s="385"/>
      <c r="X54" s="385">
        <v>240</v>
      </c>
      <c r="Y54" s="385"/>
      <c r="Z54" s="385"/>
      <c r="AA54" s="385">
        <v>200</v>
      </c>
      <c r="AB54" s="385"/>
      <c r="AC54" s="385"/>
      <c r="AD54" s="385">
        <v>200</v>
      </c>
      <c r="AE54" s="385"/>
      <c r="AF54" s="385"/>
      <c r="AG54" s="385">
        <v>230</v>
      </c>
      <c r="AH54" s="385"/>
      <c r="AI54" s="385"/>
      <c r="AJ54" s="373">
        <f>SUM(D54:AG54)</f>
        <v>2725</v>
      </c>
      <c r="AK54" s="386"/>
      <c r="AL54" s="387">
        <f>ROUNDUP(AJ54/AJ55,1)</f>
        <v>10.799999999999999</v>
      </c>
      <c r="AM54"/>
      <c r="AN54"/>
      <c r="AO54"/>
      <c r="AP54"/>
      <c r="AQ54"/>
    </row>
    <row r="55" spans="1:43" ht="18" customHeight="1" thickBot="1">
      <c r="A55" s="384" t="s">
        <v>200</v>
      </c>
      <c r="B55" s="384"/>
      <c r="C55" s="384"/>
      <c r="D55" s="103">
        <v>23</v>
      </c>
      <c r="E55" s="103">
        <v>22</v>
      </c>
      <c r="F55" s="380">
        <v>21</v>
      </c>
      <c r="G55" s="381"/>
      <c r="H55" s="382"/>
      <c r="I55" s="380">
        <v>23</v>
      </c>
      <c r="J55" s="381"/>
      <c r="K55" s="382"/>
      <c r="L55" s="380">
        <v>19</v>
      </c>
      <c r="M55" s="381"/>
      <c r="N55" s="382"/>
      <c r="O55" s="380">
        <v>20</v>
      </c>
      <c r="P55" s="381"/>
      <c r="Q55" s="382"/>
      <c r="R55" s="380">
        <v>23</v>
      </c>
      <c r="S55" s="381"/>
      <c r="T55" s="382"/>
      <c r="U55" s="380">
        <v>21</v>
      </c>
      <c r="V55" s="381"/>
      <c r="W55" s="382"/>
      <c r="X55" s="380">
        <v>21</v>
      </c>
      <c r="Y55" s="381"/>
      <c r="Z55" s="382"/>
      <c r="AA55" s="380">
        <v>20</v>
      </c>
      <c r="AB55" s="381"/>
      <c r="AC55" s="382"/>
      <c r="AD55" s="380">
        <v>19</v>
      </c>
      <c r="AE55" s="381"/>
      <c r="AF55" s="382"/>
      <c r="AG55" s="380">
        <v>21</v>
      </c>
      <c r="AH55" s="381"/>
      <c r="AI55" s="382"/>
      <c r="AJ55" s="373">
        <f>+SUM(D55:AI55)</f>
        <v>253</v>
      </c>
      <c r="AK55" s="386"/>
      <c r="AL55" s="388"/>
      <c r="AM55"/>
      <c r="AN55"/>
      <c r="AO55"/>
      <c r="AP55"/>
      <c r="AQ55"/>
    </row>
    <row r="56" spans="1:43" ht="5.0999999999999996" customHeight="1">
      <c r="A56" s="79"/>
      <c r="B56" s="79"/>
      <c r="C56" s="79"/>
      <c r="D56"/>
      <c r="E56"/>
      <c r="F56"/>
      <c r="G56"/>
      <c r="H56"/>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92"/>
      <c r="AK56" s="60"/>
      <c r="AL56" s="72"/>
      <c r="AM56" s="72"/>
      <c r="AN56" s="62"/>
    </row>
    <row r="57" spans="1:43" ht="18" customHeight="1">
      <c r="A57" s="67" t="s">
        <v>201</v>
      </c>
      <c r="B57" s="60"/>
      <c r="D57" s="60"/>
      <c r="E57" s="60"/>
      <c r="F57" s="60"/>
      <c r="G57" s="60"/>
      <c r="H57" s="60"/>
      <c r="I57"/>
      <c r="J57"/>
      <c r="K57"/>
      <c r="L57"/>
      <c r="M57"/>
      <c r="N57"/>
      <c r="O57" s="60"/>
      <c r="P57" s="60"/>
      <c r="Q57" s="60"/>
      <c r="R57" s="60"/>
      <c r="S57" s="60"/>
      <c r="T57" s="60"/>
      <c r="U57" s="60"/>
      <c r="V57" s="60"/>
      <c r="W57" s="72"/>
      <c r="X57" s="60"/>
      <c r="Y57" s="60"/>
      <c r="Z57" s="60"/>
      <c r="AA57" s="60"/>
      <c r="AB57" s="60"/>
      <c r="AC57" s="60"/>
      <c r="AD57" s="60"/>
      <c r="AE57" s="60"/>
      <c r="AF57" s="60"/>
      <c r="AG57" s="60"/>
      <c r="AH57" s="60"/>
      <c r="AI57" s="60"/>
      <c r="AJ57" s="92"/>
      <c r="AK57" s="60"/>
      <c r="AL57" s="72"/>
      <c r="AM57" s="72"/>
      <c r="AN57" s="62"/>
    </row>
    <row r="58" spans="1:43" ht="24.95" customHeight="1">
      <c r="A58" s="383" t="s">
        <v>195</v>
      </c>
      <c r="B58" s="383"/>
      <c r="C58" s="383" t="s">
        <v>109</v>
      </c>
      <c r="D58" s="383"/>
      <c r="E58" s="378" t="s">
        <v>207</v>
      </c>
      <c r="F58" s="378"/>
      <c r="G58" s="378"/>
      <c r="H58" s="378"/>
      <c r="I58"/>
      <c r="J58"/>
      <c r="K58"/>
      <c r="L58"/>
      <c r="M58"/>
      <c r="N58"/>
      <c r="O58"/>
      <c r="P58"/>
      <c r="Q58"/>
      <c r="R58"/>
      <c r="S58"/>
      <c r="T58"/>
      <c r="U58"/>
      <c r="W58" s="72"/>
      <c r="X58" s="60"/>
      <c r="Y58" s="60"/>
      <c r="Z58" s="60"/>
      <c r="AA58" s="60"/>
      <c r="AB58" s="60"/>
      <c r="AC58" s="60"/>
      <c r="AD58" s="60"/>
      <c r="AE58" s="60"/>
      <c r="AF58" s="60"/>
      <c r="AG58" s="60"/>
      <c r="AH58" s="60"/>
      <c r="AI58" s="60"/>
      <c r="AJ58" s="92"/>
      <c r="AK58" s="60"/>
      <c r="AL58" s="72"/>
      <c r="AM58" s="72"/>
      <c r="AN58" s="62"/>
    </row>
    <row r="59" spans="1:43" ht="18" customHeight="1">
      <c r="A59" s="378" t="s">
        <v>203</v>
      </c>
      <c r="B59" s="378"/>
      <c r="C59" s="379">
        <f>ROUNDDOWN(IF(AL54&lt;=60,1,1+ROUNDUP((AL54-60)/40,0)),1)</f>
        <v>1</v>
      </c>
      <c r="D59" s="379"/>
      <c r="E59" s="379">
        <f>IF(AL54/C5&lt;1.1,"1.1以上",ROUNDDOWN(AL54/C5,1))</f>
        <v>1.8</v>
      </c>
      <c r="F59" s="379"/>
      <c r="G59" s="379"/>
      <c r="H59" s="379"/>
      <c r="I59" s="99" t="str">
        <f>IF(E59&lt;1.1,"☚人員基準を満たしていません","")</f>
        <v/>
      </c>
      <c r="J59"/>
      <c r="K59"/>
      <c r="L59"/>
      <c r="M59"/>
      <c r="N59"/>
      <c r="O59"/>
      <c r="P59"/>
      <c r="Q59"/>
      <c r="R59"/>
      <c r="S59"/>
      <c r="T59"/>
      <c r="U59"/>
      <c r="W59" s="72"/>
      <c r="X59" s="60"/>
      <c r="Y59" s="60"/>
      <c r="Z59" s="60"/>
      <c r="AA59" s="60"/>
      <c r="AB59" s="60"/>
      <c r="AC59" s="60"/>
      <c r="AD59" s="60"/>
      <c r="AE59" s="60"/>
      <c r="AF59" s="60"/>
      <c r="AG59" s="60"/>
      <c r="AH59" s="60"/>
      <c r="AI59" s="60"/>
      <c r="AJ59" s="92"/>
      <c r="AK59" s="60"/>
      <c r="AL59" s="72"/>
      <c r="AM59" s="72"/>
      <c r="AN59" s="62"/>
    </row>
    <row r="60" spans="1:43" ht="5.0999999999999996" customHeight="1">
      <c r="A60" s="79"/>
      <c r="B60" s="79"/>
      <c r="C60" s="79"/>
      <c r="D60" s="79"/>
      <c r="E60" s="79"/>
      <c r="F60" s="79"/>
      <c r="G60" s="79"/>
      <c r="H60" s="79"/>
      <c r="I60" s="79"/>
      <c r="J60" s="60"/>
      <c r="K60" s="60"/>
      <c r="L60" s="60"/>
      <c r="M60" s="92"/>
      <c r="N60" s="60"/>
      <c r="O60" s="60"/>
      <c r="P60" s="60"/>
      <c r="Q60"/>
      <c r="W60" s="72"/>
      <c r="X60" s="60"/>
      <c r="Y60" s="60"/>
      <c r="Z60" s="60"/>
      <c r="AA60" s="60"/>
      <c r="AB60" s="60"/>
      <c r="AC60" s="60"/>
      <c r="AD60" s="60"/>
      <c r="AE60" s="60"/>
      <c r="AF60" s="60"/>
      <c r="AG60" s="60"/>
      <c r="AH60" s="60"/>
      <c r="AI60" s="60"/>
      <c r="AJ60" s="92"/>
      <c r="AK60" s="60"/>
      <c r="AL60" s="72"/>
      <c r="AM60" s="72"/>
      <c r="AN60" s="62"/>
    </row>
    <row r="61" spans="1:43" ht="21" customHeight="1">
      <c r="A61" s="67" t="s">
        <v>204</v>
      </c>
      <c r="B61" s="59"/>
      <c r="C61" s="63"/>
      <c r="D61" s="63"/>
      <c r="E61" s="63"/>
      <c r="F61" s="63"/>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3"/>
      <c r="AM61" s="63"/>
      <c r="AN61" s="62"/>
    </row>
    <row r="62" spans="1:43" ht="24.95" customHeight="1">
      <c r="A62" s="62"/>
      <c r="B62" s="72"/>
      <c r="C62" s="375" t="s">
        <v>286</v>
      </c>
      <c r="D62" s="377"/>
      <c r="E62" s="374" t="s">
        <v>287</v>
      </c>
      <c r="F62" s="374"/>
      <c r="G62" s="374"/>
      <c r="H62" s="374"/>
      <c r="I62" s="375" t="s">
        <v>265</v>
      </c>
      <c r="J62" s="377"/>
      <c r="K62" s="377"/>
      <c r="L62" s="377"/>
      <c r="M62" s="377"/>
      <c r="N62" s="376"/>
      <c r="O62" s="375" t="s">
        <v>264</v>
      </c>
      <c r="P62" s="377"/>
      <c r="Q62" s="377"/>
      <c r="R62" s="377"/>
      <c r="S62" s="377"/>
      <c r="T62" s="376"/>
      <c r="U62" s="375" t="s">
        <v>290</v>
      </c>
      <c r="V62" s="377"/>
      <c r="W62" s="377"/>
      <c r="X62" s="377"/>
      <c r="Y62" s="377"/>
      <c r="Z62" s="376"/>
      <c r="AA62" s="375" t="s">
        <v>291</v>
      </c>
      <c r="AB62" s="377"/>
      <c r="AC62" s="377"/>
      <c r="AD62" s="377"/>
      <c r="AE62" s="377"/>
      <c r="AF62" s="376"/>
      <c r="AG62" s="374" t="s">
        <v>288</v>
      </c>
      <c r="AH62" s="374"/>
      <c r="AI62" s="374"/>
      <c r="AJ62" s="374"/>
      <c r="AK62" s="374"/>
      <c r="AL62" s="374" t="s">
        <v>289</v>
      </c>
      <c r="AM62" s="374"/>
      <c r="AN62" s="62"/>
    </row>
    <row r="63" spans="1:43" ht="24.95" customHeight="1">
      <c r="A63" s="62"/>
      <c r="B63" s="100" t="s">
        <v>194</v>
      </c>
      <c r="C63" s="375">
        <f>IF($AK$3="４週", (SUMIFS($AK$12:$AK$25,$B$12:$B$25,C62) + SUMIFS($AK$37:$AK$43,$B$37:$B$43,C62))/4/$AH$5, IF($AK$3="歴月", (SUMIFS($AK$12:$AK$25,$B$12:$B$25,C62) + SUMIFS($AK$37:$AK$43,$B$37:$B$43,C62))/$AL$5, "記載する期間を選択してください"))</f>
        <v>0.95454545454545459</v>
      </c>
      <c r="D63" s="376"/>
      <c r="E63" s="375">
        <f>IF($AK$3="４週", (SUMIFS($AK$12:$AK$25,$B$12:$B$25,E62) + SUMIFS($AK$37:$AK$43,$B$37:$B$43,E62))/4/$AH$5, IF($AK$3="歴月", (SUMIFS($AK$12:$AK$25,$B$12:$B$25,E62) + SUMIFS($AK$37:$AK$43,$B$37:$B$43,E62))/$AL$5, "記載する期間を選択してください"))</f>
        <v>1</v>
      </c>
      <c r="F63" s="377"/>
      <c r="G63" s="377"/>
      <c r="H63" s="376"/>
      <c r="I63" s="375">
        <f>IF($AK$3="４週", (SUMIFS($AK$12:$AK$25,$B$12:$B$25,I62) + SUMIFS($AK$37:$AK$43,$B$37:$B$43,I62))/4/$AH$5, IF($AK$3="歴月", (SUMIFS($AK$12:$AK$25,$B$12:$B$25,I62) + SUMIFS($AK$37:$AK$43,$B$37:$B$43,I62))/$AL$5, "記載する期間を選択してください"))</f>
        <v>1.625</v>
      </c>
      <c r="J63" s="377"/>
      <c r="K63" s="377"/>
      <c r="L63" s="377"/>
      <c r="M63" s="377"/>
      <c r="N63" s="376"/>
      <c r="O63" s="375">
        <f t="shared" ref="O63" si="13">IF($AK$3="４週", (SUMIFS($AK$12:$AK$25,$B$12:$B$25,O62) + SUMIFS($AK$37:$AK$43,$B$37:$B$43,O62))/4/$AH$5, IF($AK$3="歴月", (SUMIFS($AK$12:$AK$25,$B$12:$B$25,O62) + SUMIFS($AK$37:$AK$43,$B$37:$B$43,O62))/$AL$5, "記載する期間を選択してください"))</f>
        <v>1.9715909090909092</v>
      </c>
      <c r="P63" s="377"/>
      <c r="Q63" s="377"/>
      <c r="R63" s="377"/>
      <c r="S63" s="377"/>
      <c r="T63" s="376"/>
      <c r="U63" s="375">
        <f t="shared" ref="U63" si="14">IF($AK$3="４週", (SUMIFS($AK$12:$AK$25,$B$12:$B$25,U62) + SUMIFS($AK$37:$AK$43,$B$37:$B$43,U62))/4/$AH$5, IF($AK$3="歴月", (SUMIFS($AK$12:$AK$25,$B$12:$B$25,U62) + SUMIFS($AK$37:$AK$43,$B$37:$B$43,U62))/$AL$5, "記載する期間を選択してください"))</f>
        <v>0</v>
      </c>
      <c r="V63" s="377"/>
      <c r="W63" s="377"/>
      <c r="X63" s="377"/>
      <c r="Y63" s="377"/>
      <c r="Z63" s="376"/>
      <c r="AA63" s="375">
        <f t="shared" ref="AA63" si="15">IF($AK$3="４週", (SUMIFS($AK$12:$AK$25,$B$12:$B$25,AA62) + SUMIFS($AK$37:$AK$43,$B$37:$B$43,AA62))/4/$AH$5, IF($AK$3="歴月", (SUMIFS($AK$12:$AK$25,$B$12:$B$25,AA62) + SUMIFS($AK$37:$AK$43,$B$37:$B$43,AA62))/$AL$5, "記載する期間を選択してください"))</f>
        <v>0</v>
      </c>
      <c r="AB63" s="377"/>
      <c r="AC63" s="377"/>
      <c r="AD63" s="377"/>
      <c r="AE63" s="377"/>
      <c r="AF63" s="376"/>
      <c r="AG63" s="375">
        <f>IF($AK$3="４週",SUMIFS($AK$12:$AK$25,$B$12:$B$25,AG62)/4/$AH$5,IF($AK$3="歴月",SUMIFS($AK$12:$AK$25,$B$12:$B$25,AG62)/$AL$5,"記載する期間を選択してください"))</f>
        <v>2.8409090909090908E-2</v>
      </c>
      <c r="AH63" s="377"/>
      <c r="AI63" s="377"/>
      <c r="AJ63" s="377"/>
      <c r="AK63" s="376"/>
      <c r="AL63" s="375">
        <f>IF($AK$3="４週",SUMIFS($AK$12:$AK$25,$B$12:$B$25,AL62)/4/$AH$5,IF($AK$3="歴月",SUMIFS($AK$12:$AK$25,$B$12:$B$25,AL62)/$AL$5,"記載する期間を選択してください"))</f>
        <v>0</v>
      </c>
      <c r="AM63" s="376"/>
      <c r="AN63" s="62"/>
    </row>
    <row r="64" spans="1:43" ht="5.0999999999999996" customHeight="1">
      <c r="A64" s="62"/>
      <c r="B64" s="59"/>
      <c r="C64" s="74">
        <v>2</v>
      </c>
      <c r="D64" s="74"/>
      <c r="E64" s="74">
        <v>3</v>
      </c>
      <c r="F64" s="74"/>
      <c r="G64" s="74"/>
      <c r="H64" s="74"/>
      <c r="I64" s="74">
        <v>4</v>
      </c>
      <c r="J64" s="74"/>
      <c r="K64" s="74"/>
      <c r="L64" s="74"/>
      <c r="M64" s="74"/>
      <c r="N64" s="74"/>
      <c r="O64" s="74">
        <v>5</v>
      </c>
      <c r="P64" s="74"/>
      <c r="Q64" s="74"/>
      <c r="R64" s="74"/>
      <c r="S64" s="74"/>
      <c r="T64" s="74"/>
      <c r="U64" s="74">
        <v>6</v>
      </c>
      <c r="V64" s="74"/>
      <c r="W64" s="74"/>
      <c r="X64" s="74"/>
      <c r="Y64" s="74"/>
      <c r="Z64" s="74"/>
      <c r="AA64" s="74">
        <v>7</v>
      </c>
      <c r="AB64" s="74"/>
      <c r="AC64" s="74"/>
      <c r="AD64" s="74"/>
      <c r="AE64" s="74"/>
      <c r="AF64" s="74"/>
      <c r="AG64" s="74">
        <v>8</v>
      </c>
      <c r="AH64" s="74"/>
      <c r="AI64" s="74"/>
      <c r="AJ64" s="74"/>
      <c r="AK64" s="74"/>
      <c r="AL64" s="74">
        <v>9</v>
      </c>
      <c r="AM64" s="89"/>
      <c r="AN64" s="62"/>
    </row>
    <row r="65" spans="1:39" ht="15" customHeight="1">
      <c r="A65" s="60" t="s">
        <v>159</v>
      </c>
      <c r="B65" s="83"/>
      <c r="C65" s="84"/>
      <c r="D65" s="84"/>
      <c r="E65" s="84"/>
      <c r="F65" s="85"/>
      <c r="G65" s="84"/>
      <c r="H65" s="74"/>
      <c r="I65" s="74"/>
      <c r="J65" s="74"/>
      <c r="K65" s="74"/>
      <c r="L65" s="74"/>
      <c r="M65" s="74"/>
      <c r="N65" s="74"/>
      <c r="O65" s="74"/>
      <c r="P65" s="74"/>
      <c r="Q65" s="74"/>
      <c r="R65" s="74">
        <v>6</v>
      </c>
      <c r="S65" s="74"/>
      <c r="T65" s="74"/>
      <c r="U65" s="74"/>
      <c r="V65" s="74"/>
      <c r="W65" s="74"/>
      <c r="X65" s="74">
        <v>7</v>
      </c>
      <c r="Y65" s="74"/>
      <c r="Z65" s="74"/>
      <c r="AA65" s="74"/>
      <c r="AB65" s="74"/>
      <c r="AC65" s="74"/>
      <c r="AD65" s="74">
        <v>8</v>
      </c>
      <c r="AE65" s="74"/>
      <c r="AF65" s="74"/>
      <c r="AG65" s="75"/>
      <c r="AH65" s="75"/>
      <c r="AI65" s="75"/>
      <c r="AJ65" s="75">
        <v>9</v>
      </c>
      <c r="AK65" s="73"/>
      <c r="AL65" s="73"/>
      <c r="AM65" s="62"/>
    </row>
    <row r="66" spans="1:39" s="60" customFormat="1" ht="15" customHeight="1">
      <c r="A66" s="60" t="s">
        <v>160</v>
      </c>
      <c r="B66" s="79"/>
      <c r="C66" s="79"/>
      <c r="D66" s="79"/>
      <c r="E66" s="79"/>
      <c r="F66" s="79"/>
      <c r="G66" s="79"/>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row>
    <row r="67" spans="1:39" s="60" customFormat="1" ht="15" customHeight="1">
      <c r="A67" s="60" t="s">
        <v>206</v>
      </c>
      <c r="B67" s="79"/>
      <c r="C67" s="79"/>
      <c r="D67" s="79"/>
      <c r="E67" s="79"/>
      <c r="F67" s="79"/>
      <c r="G67" s="79"/>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row>
    <row r="68" spans="1:39" s="60" customFormat="1" ht="15" customHeight="1">
      <c r="A68" s="60" t="s">
        <v>161</v>
      </c>
      <c r="B68" s="79"/>
      <c r="C68" s="79"/>
      <c r="D68" s="79"/>
      <c r="E68" s="79"/>
      <c r="F68" s="79"/>
      <c r="G68" s="79"/>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row>
    <row r="69" spans="1:39" s="60" customFormat="1" ht="15" customHeight="1">
      <c r="A69" s="60" t="s">
        <v>162</v>
      </c>
      <c r="B69" s="79"/>
      <c r="C69" s="79"/>
      <c r="D69" s="79"/>
      <c r="E69" s="79"/>
      <c r="F69" s="79"/>
      <c r="G69" s="79"/>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row>
    <row r="70" spans="1:39" ht="15" customHeight="1">
      <c r="A70" s="60" t="s">
        <v>163</v>
      </c>
      <c r="B70" s="86"/>
      <c r="C70" s="60"/>
      <c r="D70" s="60"/>
      <c r="E70" s="60"/>
      <c r="F70" s="60"/>
      <c r="G70" s="60"/>
    </row>
    <row r="71" spans="1:39" ht="15" customHeight="1">
      <c r="A71" s="60" t="s">
        <v>164</v>
      </c>
      <c r="B71" s="86"/>
      <c r="C71" s="60"/>
      <c r="D71" s="60"/>
      <c r="E71" s="60"/>
      <c r="F71" s="60"/>
      <c r="G71" s="60"/>
    </row>
    <row r="72" spans="1:39" ht="15" customHeight="1">
      <c r="A72" s="60"/>
      <c r="B72" s="101" t="s">
        <v>165</v>
      </c>
      <c r="C72" s="383" t="s">
        <v>166</v>
      </c>
      <c r="D72" s="383"/>
      <c r="E72" s="383"/>
      <c r="F72" s="60"/>
      <c r="G72" s="60"/>
    </row>
    <row r="73" spans="1:39" ht="15" customHeight="1">
      <c r="A73" s="60"/>
      <c r="B73" s="88" t="s">
        <v>183</v>
      </c>
      <c r="C73" s="373" t="s">
        <v>167</v>
      </c>
      <c r="D73" s="373"/>
      <c r="E73" s="373"/>
      <c r="F73" s="60"/>
      <c r="G73" s="60"/>
    </row>
    <row r="74" spans="1:39" ht="15" customHeight="1">
      <c r="A74" s="60"/>
      <c r="B74" s="88" t="s">
        <v>184</v>
      </c>
      <c r="C74" s="373" t="s">
        <v>168</v>
      </c>
      <c r="D74" s="373"/>
      <c r="E74" s="373"/>
      <c r="F74" s="60"/>
      <c r="G74" s="60"/>
    </row>
    <row r="75" spans="1:39" ht="15" customHeight="1">
      <c r="A75" s="60"/>
      <c r="B75" s="88" t="s">
        <v>185</v>
      </c>
      <c r="C75" s="373" t="s">
        <v>169</v>
      </c>
      <c r="D75" s="373"/>
      <c r="E75" s="373"/>
      <c r="F75" s="60"/>
      <c r="G75" s="60"/>
    </row>
    <row r="76" spans="1:39" ht="15" customHeight="1">
      <c r="A76" s="60"/>
      <c r="B76" s="88" t="s">
        <v>186</v>
      </c>
      <c r="C76" s="373" t="s">
        <v>170</v>
      </c>
      <c r="D76" s="373"/>
      <c r="E76" s="373"/>
      <c r="F76" s="60"/>
      <c r="G76" s="60"/>
    </row>
    <row r="77" spans="1:39" ht="15" customHeight="1">
      <c r="A77" s="60"/>
      <c r="B77" s="60" t="s">
        <v>171</v>
      </c>
      <c r="C77" s="60"/>
      <c r="D77" s="60"/>
      <c r="E77" s="60"/>
      <c r="F77" s="60"/>
      <c r="G77" s="60"/>
    </row>
    <row r="78" spans="1:39" ht="15" customHeight="1">
      <c r="A78" s="60"/>
      <c r="B78" s="60" t="s">
        <v>188</v>
      </c>
      <c r="C78" s="60"/>
      <c r="D78" s="60"/>
      <c r="E78" s="60"/>
      <c r="F78" s="60"/>
      <c r="G78" s="60"/>
    </row>
    <row r="79" spans="1:39" ht="15" customHeight="1">
      <c r="A79" s="60"/>
      <c r="B79" s="60" t="s">
        <v>172</v>
      </c>
      <c r="C79" s="60"/>
      <c r="D79" s="60"/>
      <c r="E79" s="60"/>
      <c r="F79" s="60"/>
      <c r="G79" s="60"/>
    </row>
    <row r="80" spans="1:39" ht="15" customHeight="1">
      <c r="A80" s="60" t="s">
        <v>173</v>
      </c>
      <c r="B80" s="86"/>
      <c r="C80" s="60"/>
      <c r="D80" s="60"/>
      <c r="E80" s="60"/>
      <c r="F80" s="60"/>
      <c r="G80" s="60"/>
    </row>
    <row r="81" spans="1:7" ht="15" customHeight="1">
      <c r="A81" s="60" t="s">
        <v>235</v>
      </c>
      <c r="B81" s="86"/>
      <c r="C81" s="60"/>
      <c r="D81" s="60"/>
      <c r="E81" s="60"/>
      <c r="F81" s="60"/>
      <c r="G81" s="60"/>
    </row>
    <row r="82" spans="1:7" ht="15" customHeight="1">
      <c r="A82" s="60" t="s">
        <v>189</v>
      </c>
      <c r="B82" s="86"/>
      <c r="C82" s="60"/>
      <c r="D82" s="60"/>
      <c r="E82" s="60"/>
      <c r="F82" s="60"/>
      <c r="G82" s="60"/>
    </row>
    <row r="83" spans="1:7" ht="15" customHeight="1">
      <c r="A83" s="60" t="s">
        <v>175</v>
      </c>
      <c r="B83" s="86"/>
      <c r="C83" s="60"/>
      <c r="D83" s="60"/>
      <c r="E83" s="60"/>
      <c r="F83" s="60"/>
      <c r="G83" s="60"/>
    </row>
    <row r="84" spans="1:7" ht="15" customHeight="1">
      <c r="A84" s="60" t="s">
        <v>233</v>
      </c>
      <c r="B84" s="86"/>
      <c r="C84" s="60"/>
      <c r="D84" s="60"/>
      <c r="E84" s="60"/>
      <c r="F84" s="60"/>
      <c r="G84" s="60"/>
    </row>
    <row r="85" spans="1:7" ht="15" customHeight="1">
      <c r="A85" s="60" t="s">
        <v>176</v>
      </c>
      <c r="B85" s="86"/>
      <c r="C85" s="60"/>
      <c r="D85" s="60"/>
      <c r="E85" s="60"/>
      <c r="F85" s="60"/>
      <c r="G85" s="60"/>
    </row>
    <row r="86" spans="1:7" ht="15" customHeight="1">
      <c r="A86" s="60" t="s">
        <v>177</v>
      </c>
      <c r="B86" s="86"/>
      <c r="C86" s="60"/>
      <c r="D86" s="60"/>
      <c r="E86" s="60"/>
      <c r="F86" s="60"/>
      <c r="G86" s="60"/>
    </row>
    <row r="87" spans="1:7" ht="15" customHeight="1">
      <c r="A87" s="60" t="s">
        <v>178</v>
      </c>
      <c r="B87" s="86"/>
      <c r="C87" s="60"/>
      <c r="D87" s="60"/>
      <c r="E87" s="60"/>
      <c r="F87" s="60"/>
      <c r="G87" s="60"/>
    </row>
    <row r="88" spans="1:7" ht="15" customHeight="1">
      <c r="A88" s="60" t="s">
        <v>179</v>
      </c>
      <c r="B88" s="86"/>
      <c r="C88" s="60"/>
      <c r="D88" s="60"/>
      <c r="E88" s="60"/>
      <c r="F88" s="60"/>
      <c r="G88" s="60"/>
    </row>
    <row r="89" spans="1:7" ht="15" customHeight="1">
      <c r="A89" s="60" t="s">
        <v>180</v>
      </c>
      <c r="B89" s="86"/>
      <c r="C89" s="60"/>
      <c r="D89" s="60"/>
      <c r="E89" s="60"/>
      <c r="F89" s="60"/>
      <c r="G89" s="60"/>
    </row>
    <row r="90" spans="1:7" ht="15" customHeight="1">
      <c r="A90" s="60" t="s">
        <v>181</v>
      </c>
      <c r="B90" s="86"/>
      <c r="C90" s="60"/>
      <c r="D90" s="60"/>
      <c r="E90" s="60"/>
      <c r="F90" s="60"/>
      <c r="G90" s="60"/>
    </row>
    <row r="91" spans="1:7" ht="15" customHeight="1">
      <c r="A91" s="60" t="s">
        <v>182</v>
      </c>
      <c r="B91" s="86"/>
      <c r="C91" s="60"/>
      <c r="D91" s="60"/>
      <c r="E91" s="60"/>
      <c r="F91" s="60"/>
      <c r="G91" s="60"/>
    </row>
    <row r="92" spans="1:7" ht="15" customHeight="1">
      <c r="A92" s="60" t="s">
        <v>187</v>
      </c>
      <c r="B92" s="86"/>
      <c r="C92" s="60"/>
      <c r="D92" s="60"/>
      <c r="E92" s="60"/>
      <c r="F92" s="60"/>
      <c r="G92" s="60"/>
    </row>
  </sheetData>
  <mergeCells count="140">
    <mergeCell ref="AK1:AN1"/>
    <mergeCell ref="M2:P2"/>
    <mergeCell ref="Q2:R2"/>
    <mergeCell ref="S2:T2"/>
    <mergeCell ref="U2:V2"/>
    <mergeCell ref="AK2:AN2"/>
    <mergeCell ref="C3:E3"/>
    <mergeCell ref="AK3:AN3"/>
    <mergeCell ref="AK4:AN4"/>
    <mergeCell ref="AH5:AJ5"/>
    <mergeCell ref="B7:AM7"/>
    <mergeCell ref="A8:A11"/>
    <mergeCell ref="B8:B11"/>
    <mergeCell ref="C8:C11"/>
    <mergeCell ref="D8:D11"/>
    <mergeCell ref="E8:E11"/>
    <mergeCell ref="AM12:AN12"/>
    <mergeCell ref="AM13:AN13"/>
    <mergeCell ref="AM14:AN14"/>
    <mergeCell ref="AM15:AN15"/>
    <mergeCell ref="AM16:AN16"/>
    <mergeCell ref="AM17:AN17"/>
    <mergeCell ref="F8:AJ8"/>
    <mergeCell ref="AK8:AK11"/>
    <mergeCell ref="AL8:AL11"/>
    <mergeCell ref="AM8:AN11"/>
    <mergeCell ref="F9:L9"/>
    <mergeCell ref="M9:S9"/>
    <mergeCell ref="T9:Z9"/>
    <mergeCell ref="AA9:AG9"/>
    <mergeCell ref="AH9:AJ9"/>
    <mergeCell ref="AM24:AN24"/>
    <mergeCell ref="AM25:AN25"/>
    <mergeCell ref="A26:E26"/>
    <mergeCell ref="AM26:AN27"/>
    <mergeCell ref="A27:E27"/>
    <mergeCell ref="B31:AM31"/>
    <mergeCell ref="AM18:AN18"/>
    <mergeCell ref="AM19:AN19"/>
    <mergeCell ref="AM20:AN20"/>
    <mergeCell ref="AM21:AN21"/>
    <mergeCell ref="AM22:AN22"/>
    <mergeCell ref="AM23:AN23"/>
    <mergeCell ref="A32:B32"/>
    <mergeCell ref="C32:AN32"/>
    <mergeCell ref="A33:B33"/>
    <mergeCell ref="F33:H33"/>
    <mergeCell ref="J33:O33"/>
    <mergeCell ref="P33:R33"/>
    <mergeCell ref="S33:T33"/>
    <mergeCell ref="AK33:AK36"/>
    <mergeCell ref="AL33:AL36"/>
    <mergeCell ref="AM33:AN36"/>
    <mergeCell ref="M34:S34"/>
    <mergeCell ref="T34:Z34"/>
    <mergeCell ref="AA34:AG34"/>
    <mergeCell ref="AH34:AJ34"/>
    <mergeCell ref="AM37:AN37"/>
    <mergeCell ref="AM38:AN38"/>
    <mergeCell ref="A34:A36"/>
    <mergeCell ref="B34:B36"/>
    <mergeCell ref="C34:C36"/>
    <mergeCell ref="D34:D36"/>
    <mergeCell ref="E34:E36"/>
    <mergeCell ref="F34:L34"/>
    <mergeCell ref="A46:E46"/>
    <mergeCell ref="A47:E47"/>
    <mergeCell ref="A48:E48"/>
    <mergeCell ref="A53:C53"/>
    <mergeCell ref="F53:H53"/>
    <mergeCell ref="I53:K53"/>
    <mergeCell ref="AM39:AN39"/>
    <mergeCell ref="AM40:AN40"/>
    <mergeCell ref="AM41:AN41"/>
    <mergeCell ref="AM42:AN42"/>
    <mergeCell ref="AM43:AN43"/>
    <mergeCell ref="A44:E44"/>
    <mergeCell ref="AM44:AN45"/>
    <mergeCell ref="A45:E45"/>
    <mergeCell ref="A54:C54"/>
    <mergeCell ref="F54:H54"/>
    <mergeCell ref="I54:K54"/>
    <mergeCell ref="L54:N54"/>
    <mergeCell ref="O54:Q54"/>
    <mergeCell ref="R54:T54"/>
    <mergeCell ref="U54:W54"/>
    <mergeCell ref="L53:N53"/>
    <mergeCell ref="O53:Q53"/>
    <mergeCell ref="R53:T53"/>
    <mergeCell ref="U53:W53"/>
    <mergeCell ref="X54:Z54"/>
    <mergeCell ref="AA54:AC54"/>
    <mergeCell ref="AD54:AF54"/>
    <mergeCell ref="AG54:AI54"/>
    <mergeCell ref="AJ54:AK54"/>
    <mergeCell ref="AL54:AL55"/>
    <mergeCell ref="AD53:AF53"/>
    <mergeCell ref="AG53:AI53"/>
    <mergeCell ref="AJ53:AK53"/>
    <mergeCell ref="X53:Z53"/>
    <mergeCell ref="AA53:AC53"/>
    <mergeCell ref="AD55:AF55"/>
    <mergeCell ref="AG55:AI55"/>
    <mergeCell ref="AJ55:AK55"/>
    <mergeCell ref="A59:B59"/>
    <mergeCell ref="C59:D59"/>
    <mergeCell ref="E59:H59"/>
    <mergeCell ref="U55:W55"/>
    <mergeCell ref="X55:Z55"/>
    <mergeCell ref="AA55:AC55"/>
    <mergeCell ref="C72:E72"/>
    <mergeCell ref="C73:E73"/>
    <mergeCell ref="C74:E74"/>
    <mergeCell ref="A55:C55"/>
    <mergeCell ref="F55:H55"/>
    <mergeCell ref="I55:K55"/>
    <mergeCell ref="L55:N55"/>
    <mergeCell ref="O55:Q55"/>
    <mergeCell ref="R55:T55"/>
    <mergeCell ref="A58:B58"/>
    <mergeCell ref="C58:D58"/>
    <mergeCell ref="E58:H58"/>
    <mergeCell ref="C75:E75"/>
    <mergeCell ref="C76:E76"/>
    <mergeCell ref="AG62:AK62"/>
    <mergeCell ref="AL62:AM62"/>
    <mergeCell ref="C63:D63"/>
    <mergeCell ref="E63:H63"/>
    <mergeCell ref="I63:N63"/>
    <mergeCell ref="O63:T63"/>
    <mergeCell ref="U63:Z63"/>
    <mergeCell ref="AA63:AF63"/>
    <mergeCell ref="AG63:AK63"/>
    <mergeCell ref="AL63:AM63"/>
    <mergeCell ref="C62:D62"/>
    <mergeCell ref="E62:H62"/>
    <mergeCell ref="I62:N62"/>
    <mergeCell ref="O62:T62"/>
    <mergeCell ref="U62:Z62"/>
    <mergeCell ref="AA62:AF62"/>
  </mergeCells>
  <phoneticPr fontId="27"/>
  <conditionalFormatting sqref="AH5:AJ5">
    <cfRule type="expression" dxfId="26" priority="3">
      <formula>$AK$3="歴月"</formula>
    </cfRule>
  </conditionalFormatting>
  <conditionalFormatting sqref="AL8:AL26">
    <cfRule type="expression" dxfId="25" priority="2">
      <formula>$AK$3="歴月"</formula>
    </cfRule>
  </conditionalFormatting>
  <conditionalFormatting sqref="AL33:AL44">
    <cfRule type="expression" dxfId="24" priority="1">
      <formula>$AK$3="歴月"</formula>
    </cfRule>
  </conditionalFormatting>
  <dataValidations count="8">
    <dataValidation type="list" allowBlank="1" showInputMessage="1" showErrorMessage="1" sqref="C3:E3" xr:uid="{AABDF5C5-D0F2-4FD1-B760-8A932961480D}">
      <formula1>"選択してください,就労継続支援A型,就労継続支援B型"</formula1>
    </dataValidation>
    <dataValidation type="list" allowBlank="1" showInputMessage="1" showErrorMessage="1" sqref="C12:C25 C37:C43" xr:uid="{52172634-9087-407E-BF41-D70E79BE8FB8}">
      <formula1>"A,B,C,D"</formula1>
    </dataValidation>
    <dataValidation operator="greaterThanOrEqual" allowBlank="1" showInputMessage="1" showErrorMessage="1" sqref="I60 AJ54:AJ55 AL54 L56 L60 I56" xr:uid="{1FAEEB45-DE10-4D64-8F5B-88FE78E5F094}"/>
    <dataValidation type="whole" operator="greaterThanOrEqual" allowBlank="1" showInputMessage="1" showErrorMessage="1" sqref="I54:I55 D54:F55 AG54:AG55 AD54:AD55 AA54:AA55 X54:X55 U54:U55 R54:R55 O54:O55 L54:L55" xr:uid="{2B9E1A38-457D-46FE-B084-10D7CEF45A99}">
      <formula1>0</formula1>
    </dataValidation>
    <dataValidation type="list" allowBlank="1" showInputMessage="1" showErrorMessage="1" sqref="AK4:AN4" xr:uid="{D917B936-0F7D-477F-85BF-8C6819F086D4}">
      <formula1>"予定,実績"</formula1>
    </dataValidation>
    <dataValidation type="list" allowBlank="1" showInputMessage="1" showErrorMessage="1" sqref="AK3:AN3" xr:uid="{159CBEB6-87CD-4731-85D1-9009D8AE0344}">
      <formula1>"４週,歴月"</formula1>
    </dataValidation>
    <dataValidation type="list" allowBlank="1" showInputMessage="1" showErrorMessage="1" sqref="B12:B25 B37:B43" xr:uid="{FF3BDD97-8840-4E68-8E1A-2B968573B0C7}">
      <formula1>INDIRECT($AK$1)</formula1>
    </dataValidation>
    <dataValidation type="list" allowBlank="1" showInputMessage="1" showErrorMessage="1" sqref="C5" xr:uid="{11C8BC91-8BF8-4D16-9B57-E51C2A1EDEAE}">
      <formula1>"6,7.5,10"</formula1>
    </dataValidation>
  </dataValidations>
  <printOptions horizontalCentered="1" verticalCentered="1"/>
  <pageMargins left="0.19685039370078741" right="0.19685039370078741" top="0.39370078740157483" bottom="0.19685039370078741" header="0.19685039370078741" footer="0.39370078740157483"/>
  <pageSetup paperSize="9" scale="79" fitToWidth="0" fitToHeight="0" orientation="landscape" r:id="rId1"/>
  <headerFooter alignWithMargins="0">
    <oddHeader>&amp;L&amp;"ＭＳ ゴシック,標準"&amp;10（参考様式）</oddHeader>
  </headerFooter>
  <rowBreaks count="2" manualBreakCount="2">
    <brk id="30" max="39" man="1"/>
    <brk id="51" max="3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E478226-84EE-4D33-9575-DF13D182DC96}">
          <x14:formula1>
            <xm:f>選択肢!$A$33:$D$33</xm:f>
          </x14:formula1>
          <xm:sqref>A12:A25 A37:A43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3F49D-3617-4F5E-99DA-73BEBD48997B}">
  <dimension ref="A1:AQ96"/>
  <sheetViews>
    <sheetView showGridLines="0" zoomScaleNormal="100" zoomScaleSheetLayoutView="100" workbookViewId="0">
      <selection activeCell="AQ11" sqref="AQ11"/>
    </sheetView>
  </sheetViews>
  <sheetFormatPr defaultColWidth="8.25" defaultRowHeight="21" customHeight="1"/>
  <cols>
    <col min="1" max="1" width="2.625" style="157" customWidth="1"/>
    <col min="2" max="2" width="14.25" style="151" customWidth="1"/>
    <col min="3" max="3" width="6.625" style="157" customWidth="1"/>
    <col min="4" max="5" width="7.625" style="157" customWidth="1"/>
    <col min="6" max="36" width="2.625" style="157" customWidth="1"/>
    <col min="37" max="37" width="6.625" style="157" customWidth="1"/>
    <col min="38" max="39" width="7.625" style="157" customWidth="1"/>
    <col min="40" max="40" width="5.625" style="157" customWidth="1"/>
    <col min="41" max="16384" width="8.25" style="157"/>
  </cols>
  <sheetData>
    <row r="1" spans="1:40" ht="20.100000000000001" customHeight="1">
      <c r="A1" s="150" t="s">
        <v>270</v>
      </c>
      <c r="C1" s="152"/>
      <c r="D1" s="152"/>
      <c r="E1" s="152"/>
      <c r="F1" s="152"/>
      <c r="G1" s="152"/>
      <c r="H1" s="152"/>
      <c r="I1" s="152"/>
      <c r="J1" s="152"/>
      <c r="K1" s="152"/>
      <c r="L1" s="152"/>
      <c r="M1" s="152"/>
      <c r="N1" s="152"/>
      <c r="O1" s="152"/>
      <c r="P1" s="152"/>
      <c r="Q1" s="152"/>
      <c r="R1" s="152"/>
      <c r="S1" s="152"/>
      <c r="T1" s="152"/>
      <c r="U1" s="152"/>
      <c r="V1" s="152"/>
      <c r="W1" s="152"/>
      <c r="X1" s="153"/>
      <c r="Y1" s="153"/>
      <c r="Z1" s="154"/>
      <c r="AA1" s="154"/>
      <c r="AB1" s="154"/>
      <c r="AC1" s="154"/>
      <c r="AD1" s="155"/>
      <c r="AE1" s="155"/>
      <c r="AF1" s="155"/>
      <c r="AG1" s="155"/>
      <c r="AH1" s="155"/>
      <c r="AI1" s="156" t="s">
        <v>148</v>
      </c>
      <c r="AJ1" s="156"/>
      <c r="AK1" s="471" t="s">
        <v>97</v>
      </c>
      <c r="AL1" s="471"/>
      <c r="AM1" s="471"/>
      <c r="AN1" s="471"/>
    </row>
    <row r="2" spans="1:40" ht="18" customHeight="1">
      <c r="A2" s="154"/>
      <c r="B2" s="158"/>
      <c r="C2" s="158"/>
      <c r="D2" s="158"/>
      <c r="E2" s="158"/>
      <c r="F2" s="158"/>
      <c r="G2" s="158"/>
      <c r="H2" s="158"/>
      <c r="I2" s="158"/>
      <c r="J2" s="158"/>
      <c r="K2" s="158"/>
      <c r="L2" s="158"/>
      <c r="M2" s="472">
        <v>2024</v>
      </c>
      <c r="N2" s="472"/>
      <c r="O2" s="472"/>
      <c r="P2" s="472"/>
      <c r="Q2" s="473" t="s">
        <v>144</v>
      </c>
      <c r="R2" s="473"/>
      <c r="S2" s="472">
        <v>5</v>
      </c>
      <c r="T2" s="472"/>
      <c r="U2" s="473" t="s">
        <v>145</v>
      </c>
      <c r="V2" s="473"/>
      <c r="W2" s="159" t="s">
        <v>300</v>
      </c>
      <c r="X2" s="158"/>
      <c r="Y2" s="158"/>
      <c r="Z2" s="154"/>
      <c r="AA2" s="154"/>
      <c r="AC2" s="156"/>
      <c r="AD2" s="158"/>
      <c r="AE2" s="158"/>
      <c r="AF2" s="158"/>
      <c r="AG2" s="158"/>
      <c r="AH2" s="158"/>
      <c r="AI2" s="156" t="s">
        <v>149</v>
      </c>
      <c r="AJ2" s="156"/>
      <c r="AK2" s="474"/>
      <c r="AL2" s="474"/>
      <c r="AM2" s="474"/>
      <c r="AN2" s="474"/>
    </row>
    <row r="3" spans="1:40" ht="18" customHeight="1">
      <c r="A3" s="160"/>
      <c r="B3" s="160"/>
      <c r="C3" s="160"/>
      <c r="D3" s="160"/>
      <c r="E3" s="160"/>
      <c r="F3" s="160"/>
      <c r="G3" s="160"/>
      <c r="H3" s="160"/>
      <c r="I3" s="160"/>
      <c r="J3" s="160"/>
      <c r="K3" s="160"/>
      <c r="L3" s="160"/>
      <c r="M3" s="160"/>
      <c r="N3" s="160"/>
      <c r="O3" s="160"/>
      <c r="P3" s="160"/>
      <c r="Q3" s="160"/>
      <c r="R3" s="160"/>
      <c r="S3" s="160"/>
      <c r="T3" s="160"/>
      <c r="U3" s="160"/>
      <c r="V3" s="160"/>
      <c r="W3" s="160"/>
      <c r="Y3" s="161"/>
      <c r="Z3" s="161"/>
      <c r="AA3" s="161"/>
      <c r="AB3" s="154"/>
      <c r="AC3" s="161"/>
      <c r="AD3" s="161"/>
      <c r="AE3" s="161"/>
      <c r="AF3" s="161"/>
      <c r="AG3" s="161"/>
      <c r="AH3" s="161"/>
      <c r="AI3" s="162" t="s">
        <v>152</v>
      </c>
      <c r="AJ3" s="156"/>
      <c r="AK3" s="479" t="s">
        <v>241</v>
      </c>
      <c r="AL3" s="479"/>
      <c r="AM3" s="479"/>
      <c r="AN3" s="479"/>
    </row>
    <row r="4" spans="1:40" ht="18" customHeight="1">
      <c r="A4" s="160"/>
      <c r="B4" s="160"/>
      <c r="C4" s="160"/>
      <c r="D4" s="160"/>
      <c r="E4" s="160"/>
      <c r="F4" s="160"/>
      <c r="G4" s="160"/>
      <c r="H4" s="160"/>
      <c r="I4" s="160"/>
      <c r="J4" s="160"/>
      <c r="K4" s="160"/>
      <c r="L4" s="160"/>
      <c r="M4" s="160"/>
      <c r="N4" s="160"/>
      <c r="O4" s="160"/>
      <c r="P4" s="160"/>
      <c r="Q4" s="160"/>
      <c r="R4" s="160"/>
      <c r="S4" s="160"/>
      <c r="T4" s="160"/>
      <c r="U4" s="160"/>
      <c r="V4" s="160"/>
      <c r="W4" s="160"/>
      <c r="Y4" s="161"/>
      <c r="Z4" s="161"/>
      <c r="AA4" s="161"/>
      <c r="AB4" s="154"/>
      <c r="AC4" s="161"/>
      <c r="AD4" s="161"/>
      <c r="AE4" s="161"/>
      <c r="AF4" s="161"/>
      <c r="AG4" s="161"/>
      <c r="AH4" s="161"/>
      <c r="AI4" s="162" t="s">
        <v>153</v>
      </c>
      <c r="AJ4" s="156"/>
      <c r="AK4" s="479" t="s">
        <v>246</v>
      </c>
      <c r="AL4" s="479"/>
      <c r="AM4" s="479"/>
      <c r="AN4" s="479"/>
    </row>
    <row r="5" spans="1:40" ht="18" customHeight="1">
      <c r="A5" s="160"/>
      <c r="B5" s="160"/>
      <c r="C5" s="160"/>
      <c r="D5" s="160"/>
      <c r="E5" s="160"/>
      <c r="F5" s="160"/>
      <c r="G5" s="160"/>
      <c r="H5" s="160"/>
      <c r="I5" s="160"/>
      <c r="J5" s="160"/>
      <c r="K5" s="160"/>
      <c r="L5" s="160"/>
      <c r="M5" s="160"/>
      <c r="N5" s="160"/>
      <c r="O5" s="160"/>
      <c r="P5" s="160"/>
      <c r="Q5" s="160"/>
      <c r="R5" s="160"/>
      <c r="S5" s="160"/>
      <c r="U5" s="160"/>
      <c r="V5" s="160"/>
      <c r="W5" s="160"/>
      <c r="Y5" s="161"/>
      <c r="Z5" s="161"/>
      <c r="AA5" s="161"/>
      <c r="AB5" s="154"/>
      <c r="AC5" s="161"/>
      <c r="AD5" s="161"/>
      <c r="AE5" s="161"/>
      <c r="AF5" s="161"/>
      <c r="AG5" s="162" t="s">
        <v>154</v>
      </c>
      <c r="AH5" s="480"/>
      <c r="AI5" s="480"/>
      <c r="AJ5" s="480"/>
      <c r="AK5" s="161" t="s">
        <v>150</v>
      </c>
      <c r="AL5" s="149"/>
      <c r="AM5" s="161" t="s">
        <v>151</v>
      </c>
      <c r="AN5" s="154"/>
    </row>
    <row r="6" spans="1:40" ht="9.9499999999999993" customHeight="1" thickBot="1">
      <c r="A6" s="154"/>
      <c r="B6" s="163"/>
      <c r="C6" s="163"/>
      <c r="D6" s="163"/>
      <c r="E6" s="163"/>
      <c r="F6" s="163"/>
      <c r="G6" s="163"/>
      <c r="H6" s="163"/>
      <c r="I6" s="163"/>
      <c r="J6" s="163"/>
      <c r="K6" s="163"/>
      <c r="L6" s="163"/>
      <c r="M6" s="163"/>
      <c r="N6" s="163"/>
      <c r="O6" s="163"/>
      <c r="P6" s="163"/>
      <c r="Q6" s="163"/>
      <c r="R6" s="163"/>
      <c r="S6" s="163"/>
      <c r="T6" s="163"/>
      <c r="U6" s="163"/>
      <c r="V6" s="163"/>
      <c r="W6" s="163"/>
      <c r="X6" s="158"/>
      <c r="Y6" s="158"/>
      <c r="Z6" s="158"/>
      <c r="AA6" s="158"/>
      <c r="AB6" s="158"/>
      <c r="AC6" s="158"/>
      <c r="AD6" s="158"/>
      <c r="AE6" s="158"/>
      <c r="AF6" s="158"/>
      <c r="AG6" s="158"/>
      <c r="AH6" s="158"/>
      <c r="AI6" s="158"/>
      <c r="AJ6" s="158"/>
      <c r="AK6" s="158"/>
      <c r="AL6" s="158"/>
      <c r="AM6" s="154"/>
      <c r="AN6" s="154"/>
    </row>
    <row r="7" spans="1:40" s="166" customFormat="1" ht="18" customHeight="1" thickBot="1">
      <c r="A7" s="164"/>
      <c r="B7" s="456" t="s">
        <v>296</v>
      </c>
      <c r="C7" s="456"/>
      <c r="D7" s="456"/>
      <c r="E7" s="456"/>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165"/>
    </row>
    <row r="8" spans="1:40" ht="15" customHeight="1">
      <c r="A8" s="461" t="s">
        <v>304</v>
      </c>
      <c r="B8" s="463" t="s">
        <v>155</v>
      </c>
      <c r="C8" s="465" t="s">
        <v>156</v>
      </c>
      <c r="D8" s="463" t="s">
        <v>157</v>
      </c>
      <c r="E8" s="467" t="s">
        <v>158</v>
      </c>
      <c r="F8" s="469" t="s">
        <v>190</v>
      </c>
      <c r="G8" s="469"/>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469"/>
      <c r="AK8" s="475" t="s">
        <v>191</v>
      </c>
      <c r="AL8" s="461" t="s">
        <v>192</v>
      </c>
      <c r="AM8" s="477" t="s">
        <v>193</v>
      </c>
      <c r="AN8" s="477"/>
    </row>
    <row r="9" spans="1:40" ht="15" customHeight="1">
      <c r="A9" s="462"/>
      <c r="B9" s="464"/>
      <c r="C9" s="465"/>
      <c r="D9" s="464"/>
      <c r="E9" s="468"/>
      <c r="F9" s="464" t="s">
        <v>100</v>
      </c>
      <c r="G9" s="464"/>
      <c r="H9" s="464"/>
      <c r="I9" s="464"/>
      <c r="J9" s="464"/>
      <c r="K9" s="464"/>
      <c r="L9" s="464"/>
      <c r="M9" s="464" t="s">
        <v>101</v>
      </c>
      <c r="N9" s="464"/>
      <c r="O9" s="464"/>
      <c r="P9" s="464"/>
      <c r="Q9" s="464"/>
      <c r="R9" s="464"/>
      <c r="S9" s="464"/>
      <c r="T9" s="464" t="s">
        <v>102</v>
      </c>
      <c r="U9" s="464"/>
      <c r="V9" s="464"/>
      <c r="W9" s="464"/>
      <c r="X9" s="464"/>
      <c r="Y9" s="464"/>
      <c r="Z9" s="464"/>
      <c r="AA9" s="464" t="s">
        <v>103</v>
      </c>
      <c r="AB9" s="464"/>
      <c r="AC9" s="464"/>
      <c r="AD9" s="464"/>
      <c r="AE9" s="464"/>
      <c r="AF9" s="464"/>
      <c r="AG9" s="464"/>
      <c r="AH9" s="464" t="s">
        <v>104</v>
      </c>
      <c r="AI9" s="464"/>
      <c r="AJ9" s="464"/>
      <c r="AK9" s="476"/>
      <c r="AL9" s="462"/>
      <c r="AM9" s="478"/>
      <c r="AN9" s="478"/>
    </row>
    <row r="10" spans="1:40" ht="15" customHeight="1">
      <c r="A10" s="462"/>
      <c r="B10" s="464"/>
      <c r="C10" s="465"/>
      <c r="D10" s="464"/>
      <c r="E10" s="468"/>
      <c r="F10" s="170">
        <f>DATE($M$2,$S$2,1)</f>
        <v>45413</v>
      </c>
      <c r="G10" s="170">
        <f>DATE($M$2,$S$2,2)</f>
        <v>45414</v>
      </c>
      <c r="H10" s="170">
        <f>DATE($M$2,$S$2,3)</f>
        <v>45415</v>
      </c>
      <c r="I10" s="170">
        <f>DATE($M$2,$S$2,4)</f>
        <v>45416</v>
      </c>
      <c r="J10" s="170">
        <f>DATE($M$2,$S$2,5)</f>
        <v>45417</v>
      </c>
      <c r="K10" s="170">
        <f>DATE($M$2,$S$2,6)</f>
        <v>45418</v>
      </c>
      <c r="L10" s="170">
        <f>DATE($M$2,$S$2,7)</f>
        <v>45419</v>
      </c>
      <c r="M10" s="170">
        <f>DATE($M$2,$S$2,8)</f>
        <v>45420</v>
      </c>
      <c r="N10" s="170">
        <f>DATE($M$2,$S$2,9)</f>
        <v>45421</v>
      </c>
      <c r="O10" s="170">
        <f>DATE($M$2,$S$2,10)</f>
        <v>45422</v>
      </c>
      <c r="P10" s="170">
        <f>DATE($M$2,$S$2,11)</f>
        <v>45423</v>
      </c>
      <c r="Q10" s="170">
        <f>DATE($M$2,$S$2,12)</f>
        <v>45424</v>
      </c>
      <c r="R10" s="170">
        <f>DATE($M$2,$S$2,13)</f>
        <v>45425</v>
      </c>
      <c r="S10" s="170">
        <f>DATE($M$2,$S$2,14)</f>
        <v>45426</v>
      </c>
      <c r="T10" s="170">
        <f>DATE($M$2,$S$2,15)</f>
        <v>45427</v>
      </c>
      <c r="U10" s="170">
        <f>DATE($M$2,$S$2,16)</f>
        <v>45428</v>
      </c>
      <c r="V10" s="170">
        <f>DATE($M$2,$S$2,17)</f>
        <v>45429</v>
      </c>
      <c r="W10" s="170">
        <f>DATE($M$2,$S$2,18)</f>
        <v>45430</v>
      </c>
      <c r="X10" s="170">
        <f>DATE($M$2,$S$2,19)</f>
        <v>45431</v>
      </c>
      <c r="Y10" s="170">
        <f>DATE($M$2,$S$2,20)</f>
        <v>45432</v>
      </c>
      <c r="Z10" s="170">
        <f>DATE($M$2,$S$2,21)</f>
        <v>45433</v>
      </c>
      <c r="AA10" s="170">
        <f>DATE($M$2,$S$2,22)</f>
        <v>45434</v>
      </c>
      <c r="AB10" s="170">
        <f>DATE($M$2,$S$2,23)</f>
        <v>45435</v>
      </c>
      <c r="AC10" s="170">
        <f>DATE($M$2,$S$2,24)</f>
        <v>45436</v>
      </c>
      <c r="AD10" s="170">
        <f>DATE($M$2,$S$2,25)</f>
        <v>45437</v>
      </c>
      <c r="AE10" s="170">
        <f>DATE($M$2,$S$2,26)</f>
        <v>45438</v>
      </c>
      <c r="AF10" s="170">
        <f>DATE($M$2,$S$2,27)</f>
        <v>45439</v>
      </c>
      <c r="AG10" s="170">
        <f>DATE($M$2,$S$2,28)</f>
        <v>45440</v>
      </c>
      <c r="AH10" s="170">
        <f>IF(DAY(EOMONTH(F10,0))&lt;29,"",DATE($M$2,$S$2,29))</f>
        <v>45441</v>
      </c>
      <c r="AI10" s="170">
        <f>IF(DAY(EOMONTH(F10,0))&lt;30,"",DATE($M$2,$S$2,30))</f>
        <v>45442</v>
      </c>
      <c r="AJ10" s="170">
        <f>IF(DAY(EOMONTH(F10,0))&lt;31,"",DATE($M$2,$S$2,31))</f>
        <v>45443</v>
      </c>
      <c r="AK10" s="476"/>
      <c r="AL10" s="462"/>
      <c r="AM10" s="478"/>
      <c r="AN10" s="478"/>
    </row>
    <row r="11" spans="1:40" ht="15" customHeight="1">
      <c r="A11" s="462"/>
      <c r="B11" s="464"/>
      <c r="C11" s="466"/>
      <c r="D11" s="464"/>
      <c r="E11" s="468"/>
      <c r="F11" s="171">
        <f>DATE($M$2,$S$2,1)</f>
        <v>45413</v>
      </c>
      <c r="G11" s="171">
        <f>DATE($M$2,$S$2,2)</f>
        <v>45414</v>
      </c>
      <c r="H11" s="171">
        <f>DATE($M$2,$S$2,3)</f>
        <v>45415</v>
      </c>
      <c r="I11" s="171">
        <f>DATE($M$2,$S$2,4)</f>
        <v>45416</v>
      </c>
      <c r="J11" s="171">
        <f>DATE($M$2,$S$2,5)</f>
        <v>45417</v>
      </c>
      <c r="K11" s="171">
        <f>DATE($M$2,$S$2,6)</f>
        <v>45418</v>
      </c>
      <c r="L11" s="171">
        <f>DATE($M$2,$S$2,7)</f>
        <v>45419</v>
      </c>
      <c r="M11" s="171">
        <f>DATE($M$2,$S$2,8)</f>
        <v>45420</v>
      </c>
      <c r="N11" s="171">
        <f>DATE($M$2,$S$2,9)</f>
        <v>45421</v>
      </c>
      <c r="O11" s="171">
        <f>DATE($M$2,$S$2,10)</f>
        <v>45422</v>
      </c>
      <c r="P11" s="171">
        <f>DATE($M$2,$S$2,11)</f>
        <v>45423</v>
      </c>
      <c r="Q11" s="171">
        <f>DATE($M$2,$S$2,12)</f>
        <v>45424</v>
      </c>
      <c r="R11" s="171">
        <f>DATE($M$2,$S$2,13)</f>
        <v>45425</v>
      </c>
      <c r="S11" s="171">
        <f>DATE($M$2,$S$2,14)</f>
        <v>45426</v>
      </c>
      <c r="T11" s="171">
        <f>DATE($M$2,$S$2,15)</f>
        <v>45427</v>
      </c>
      <c r="U11" s="171">
        <f>DATE($M$2,$S$2,16)</f>
        <v>45428</v>
      </c>
      <c r="V11" s="171">
        <f>DATE($M$2,$S$2,17)</f>
        <v>45429</v>
      </c>
      <c r="W11" s="171">
        <f>DATE($M$2,$S$2,18)</f>
        <v>45430</v>
      </c>
      <c r="X11" s="171">
        <f>DATE($M$2,$S$2,19)</f>
        <v>45431</v>
      </c>
      <c r="Y11" s="171">
        <f>DATE($M$2,$S$2,20)</f>
        <v>45432</v>
      </c>
      <c r="Z11" s="171">
        <f>DATE($M$2,$S$2,21)</f>
        <v>45433</v>
      </c>
      <c r="AA11" s="171">
        <f>DATE($M$2,$S$2,22)</f>
        <v>45434</v>
      </c>
      <c r="AB11" s="171">
        <f>DATE($M$2,$S$2,23)</f>
        <v>45435</v>
      </c>
      <c r="AC11" s="171">
        <f>DATE($M$2,$S$2,24)</f>
        <v>45436</v>
      </c>
      <c r="AD11" s="171">
        <f>DATE($M$2,$S$2,25)</f>
        <v>45437</v>
      </c>
      <c r="AE11" s="171">
        <f>DATE($M$2,$S$2,26)</f>
        <v>45438</v>
      </c>
      <c r="AF11" s="171">
        <f>DATE($M$2,$S$2,27)</f>
        <v>45439</v>
      </c>
      <c r="AG11" s="171">
        <f>DATE($M$2,$S$2,28)</f>
        <v>45440</v>
      </c>
      <c r="AH11" s="171">
        <f>IF(DAY(EOMONTH(F11,0))&lt;29,"",DATE($M$2,$S$2,29))</f>
        <v>45441</v>
      </c>
      <c r="AI11" s="171">
        <f>IF(DAY(EOMONTH(F11,0))&lt;30,"",DATE($M$2,$S$2,30))</f>
        <v>45442</v>
      </c>
      <c r="AJ11" s="171">
        <f>IF(DAY(EOMONTH(F11,0))&lt;31,"",DATE($M$2,$S$2,31))</f>
        <v>45443</v>
      </c>
      <c r="AK11" s="476"/>
      <c r="AL11" s="462"/>
      <c r="AM11" s="478"/>
      <c r="AN11" s="478"/>
    </row>
    <row r="12" spans="1:40" ht="18" customHeight="1">
      <c r="A12" s="172"/>
      <c r="B12" s="173" t="s">
        <v>106</v>
      </c>
      <c r="C12" s="174" t="s">
        <v>183</v>
      </c>
      <c r="D12" s="175"/>
      <c r="E12" s="176"/>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8">
        <f>+SUM(F12:AJ12)</f>
        <v>0</v>
      </c>
      <c r="AL12" s="179">
        <f t="shared" ref="AL12:AL32" si="0">IF($AK$3="４週",AK12/4,AK12/(DAY(EOMONTH($F$10,0))/7))</f>
        <v>0</v>
      </c>
      <c r="AM12" s="470"/>
      <c r="AN12" s="470"/>
    </row>
    <row r="13" spans="1:40" ht="18" customHeight="1">
      <c r="A13" s="172"/>
      <c r="B13" s="173" t="s">
        <v>109</v>
      </c>
      <c r="C13" s="174" t="s">
        <v>183</v>
      </c>
      <c r="D13" s="175"/>
      <c r="E13" s="176"/>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8">
        <f t="shared" ref="AK13:AK32" si="1">+SUM(F13:AJ13)</f>
        <v>0</v>
      </c>
      <c r="AL13" s="179">
        <f t="shared" si="0"/>
        <v>0</v>
      </c>
      <c r="AM13" s="470"/>
      <c r="AN13" s="470"/>
    </row>
    <row r="14" spans="1:40" ht="18" customHeight="1">
      <c r="A14" s="172"/>
      <c r="B14" s="173" t="s">
        <v>116</v>
      </c>
      <c r="C14" s="174" t="s">
        <v>183</v>
      </c>
      <c r="D14" s="175"/>
      <c r="E14" s="176"/>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8">
        <f t="shared" si="1"/>
        <v>0</v>
      </c>
      <c r="AL14" s="179">
        <f t="shared" si="0"/>
        <v>0</v>
      </c>
      <c r="AM14" s="470"/>
      <c r="AN14" s="470"/>
    </row>
    <row r="15" spans="1:40" ht="18" customHeight="1">
      <c r="A15" s="172"/>
      <c r="B15" s="173" t="s">
        <v>117</v>
      </c>
      <c r="C15" s="174" t="s">
        <v>183</v>
      </c>
      <c r="D15" s="175"/>
      <c r="E15" s="176"/>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8">
        <f t="shared" si="1"/>
        <v>0</v>
      </c>
      <c r="AL15" s="179">
        <f t="shared" si="0"/>
        <v>0</v>
      </c>
      <c r="AM15" s="470"/>
      <c r="AN15" s="470"/>
    </row>
    <row r="16" spans="1:40" ht="18" customHeight="1">
      <c r="A16" s="172"/>
      <c r="B16" s="173" t="s">
        <v>118</v>
      </c>
      <c r="C16" s="174" t="s">
        <v>183</v>
      </c>
      <c r="D16" s="175"/>
      <c r="E16" s="176"/>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8">
        <f t="shared" si="1"/>
        <v>0</v>
      </c>
      <c r="AL16" s="179">
        <f t="shared" si="0"/>
        <v>0</v>
      </c>
      <c r="AM16" s="470"/>
      <c r="AN16" s="470"/>
    </row>
    <row r="17" spans="1:40" ht="18" customHeight="1">
      <c r="A17" s="172"/>
      <c r="B17" s="173" t="s">
        <v>234</v>
      </c>
      <c r="C17" s="174" t="s">
        <v>183</v>
      </c>
      <c r="D17" s="175"/>
      <c r="E17" s="176"/>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8">
        <f t="shared" si="1"/>
        <v>0</v>
      </c>
      <c r="AL17" s="179">
        <f t="shared" si="0"/>
        <v>0</v>
      </c>
      <c r="AM17" s="470"/>
      <c r="AN17" s="470"/>
    </row>
    <row r="18" spans="1:40" ht="18" customHeight="1">
      <c r="A18" s="172"/>
      <c r="B18" s="173"/>
      <c r="C18" s="174"/>
      <c r="D18" s="175"/>
      <c r="E18" s="176"/>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8">
        <f t="shared" si="1"/>
        <v>0</v>
      </c>
      <c r="AL18" s="179">
        <f t="shared" si="0"/>
        <v>0</v>
      </c>
      <c r="AM18" s="470"/>
      <c r="AN18" s="470"/>
    </row>
    <row r="19" spans="1:40" ht="18" customHeight="1">
      <c r="A19" s="172"/>
      <c r="B19" s="173"/>
      <c r="C19" s="174"/>
      <c r="D19" s="175"/>
      <c r="E19" s="176"/>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8">
        <f t="shared" si="1"/>
        <v>0</v>
      </c>
      <c r="AL19" s="179">
        <f t="shared" si="0"/>
        <v>0</v>
      </c>
      <c r="AM19" s="470"/>
      <c r="AN19" s="470"/>
    </row>
    <row r="20" spans="1:40" ht="18" customHeight="1">
      <c r="A20" s="172"/>
      <c r="B20" s="173"/>
      <c r="C20" s="174"/>
      <c r="D20" s="175"/>
      <c r="E20" s="176"/>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8">
        <f t="shared" si="1"/>
        <v>0</v>
      </c>
      <c r="AL20" s="179">
        <f t="shared" si="0"/>
        <v>0</v>
      </c>
      <c r="AM20" s="470"/>
      <c r="AN20" s="470"/>
    </row>
    <row r="21" spans="1:40" ht="18" customHeight="1">
      <c r="A21" s="172"/>
      <c r="B21" s="173"/>
      <c r="C21" s="174"/>
      <c r="D21" s="175"/>
      <c r="E21" s="176"/>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8">
        <f t="shared" si="1"/>
        <v>0</v>
      </c>
      <c r="AL21" s="179">
        <f t="shared" si="0"/>
        <v>0</v>
      </c>
      <c r="AM21" s="470"/>
      <c r="AN21" s="470"/>
    </row>
    <row r="22" spans="1:40" ht="18" customHeight="1">
      <c r="A22" s="172"/>
      <c r="B22" s="173"/>
      <c r="C22" s="174"/>
      <c r="D22" s="175"/>
      <c r="E22" s="176"/>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8">
        <f t="shared" si="1"/>
        <v>0</v>
      </c>
      <c r="AL22" s="179">
        <f t="shared" si="0"/>
        <v>0</v>
      </c>
      <c r="AM22" s="470"/>
      <c r="AN22" s="470"/>
    </row>
    <row r="23" spans="1:40" ht="18" customHeight="1">
      <c r="A23" s="172"/>
      <c r="B23" s="173"/>
      <c r="C23" s="174"/>
      <c r="D23" s="175"/>
      <c r="E23" s="176"/>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8">
        <f t="shared" si="1"/>
        <v>0</v>
      </c>
      <c r="AL23" s="179">
        <f t="shared" si="0"/>
        <v>0</v>
      </c>
      <c r="AM23" s="470"/>
      <c r="AN23" s="470"/>
    </row>
    <row r="24" spans="1:40" ht="18" customHeight="1">
      <c r="A24" s="172"/>
      <c r="B24" s="173"/>
      <c r="C24" s="174"/>
      <c r="D24" s="175"/>
      <c r="E24" s="176"/>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8">
        <f t="shared" si="1"/>
        <v>0</v>
      </c>
      <c r="AL24" s="179">
        <f t="shared" si="0"/>
        <v>0</v>
      </c>
      <c r="AM24" s="470"/>
      <c r="AN24" s="470"/>
    </row>
    <row r="25" spans="1:40" ht="18" customHeight="1">
      <c r="A25" s="172"/>
      <c r="B25" s="173"/>
      <c r="C25" s="174"/>
      <c r="D25" s="175"/>
      <c r="E25" s="176"/>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8">
        <f t="shared" si="1"/>
        <v>0</v>
      </c>
      <c r="AL25" s="179">
        <f t="shared" si="0"/>
        <v>0</v>
      </c>
      <c r="AM25" s="470"/>
      <c r="AN25" s="470"/>
    </row>
    <row r="26" spans="1:40" ht="18" customHeight="1">
      <c r="A26" s="172"/>
      <c r="B26" s="173"/>
      <c r="C26" s="174"/>
      <c r="D26" s="175"/>
      <c r="E26" s="176"/>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8">
        <f t="shared" si="1"/>
        <v>0</v>
      </c>
      <c r="AL26" s="179">
        <f t="shared" si="0"/>
        <v>0</v>
      </c>
      <c r="AM26" s="470"/>
      <c r="AN26" s="470"/>
    </row>
    <row r="27" spans="1:40" ht="18" customHeight="1">
      <c r="A27" s="172"/>
      <c r="B27" s="173"/>
      <c r="C27" s="174"/>
      <c r="D27" s="175"/>
      <c r="E27" s="176"/>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8">
        <f t="shared" si="1"/>
        <v>0</v>
      </c>
      <c r="AL27" s="179">
        <f t="shared" si="0"/>
        <v>0</v>
      </c>
      <c r="AM27" s="470"/>
      <c r="AN27" s="470"/>
    </row>
    <row r="28" spans="1:40" ht="18" customHeight="1">
      <c r="A28" s="172"/>
      <c r="B28" s="173"/>
      <c r="C28" s="174"/>
      <c r="D28" s="175"/>
      <c r="E28" s="176"/>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8">
        <f t="shared" si="1"/>
        <v>0</v>
      </c>
      <c r="AL28" s="179">
        <f t="shared" si="0"/>
        <v>0</v>
      </c>
      <c r="AM28" s="470"/>
      <c r="AN28" s="470"/>
    </row>
    <row r="29" spans="1:40" ht="18" customHeight="1">
      <c r="A29" s="172"/>
      <c r="B29" s="173"/>
      <c r="C29" s="174"/>
      <c r="D29" s="175"/>
      <c r="E29" s="176"/>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8">
        <f t="shared" si="1"/>
        <v>0</v>
      </c>
      <c r="AL29" s="179">
        <f t="shared" si="0"/>
        <v>0</v>
      </c>
      <c r="AM29" s="470"/>
      <c r="AN29" s="470"/>
    </row>
    <row r="30" spans="1:40" ht="18" customHeight="1">
      <c r="A30" s="172"/>
      <c r="B30" s="173"/>
      <c r="C30" s="174"/>
      <c r="D30" s="175"/>
      <c r="E30" s="176"/>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8">
        <f t="shared" si="1"/>
        <v>0</v>
      </c>
      <c r="AL30" s="179">
        <f t="shared" si="0"/>
        <v>0</v>
      </c>
      <c r="AM30" s="470"/>
      <c r="AN30" s="470"/>
    </row>
    <row r="31" spans="1:40" ht="18" customHeight="1">
      <c r="A31" s="172"/>
      <c r="B31" s="173"/>
      <c r="C31" s="174"/>
      <c r="D31" s="175"/>
      <c r="E31" s="176"/>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8">
        <f t="shared" si="1"/>
        <v>0</v>
      </c>
      <c r="AL31" s="179">
        <f t="shared" si="0"/>
        <v>0</v>
      </c>
      <c r="AM31" s="470"/>
      <c r="AN31" s="470"/>
    </row>
    <row r="32" spans="1:40" ht="18" customHeight="1">
      <c r="A32" s="452" t="s">
        <v>284</v>
      </c>
      <c r="B32" s="452"/>
      <c r="C32" s="452"/>
      <c r="D32" s="452"/>
      <c r="E32" s="453"/>
      <c r="F32" s="180">
        <f t="shared" ref="F32:AJ32" si="2">+SUM(F12:F31)</f>
        <v>0</v>
      </c>
      <c r="G32" s="180">
        <f t="shared" si="2"/>
        <v>0</v>
      </c>
      <c r="H32" s="180">
        <f t="shared" si="2"/>
        <v>0</v>
      </c>
      <c r="I32" s="180">
        <f t="shared" si="2"/>
        <v>0</v>
      </c>
      <c r="J32" s="180">
        <f t="shared" si="2"/>
        <v>0</v>
      </c>
      <c r="K32" s="180">
        <f t="shared" si="2"/>
        <v>0</v>
      </c>
      <c r="L32" s="180">
        <f t="shared" si="2"/>
        <v>0</v>
      </c>
      <c r="M32" s="180">
        <f t="shared" si="2"/>
        <v>0</v>
      </c>
      <c r="N32" s="180">
        <f t="shared" si="2"/>
        <v>0</v>
      </c>
      <c r="O32" s="180">
        <f t="shared" si="2"/>
        <v>0</v>
      </c>
      <c r="P32" s="180">
        <f t="shared" si="2"/>
        <v>0</v>
      </c>
      <c r="Q32" s="180">
        <f t="shared" si="2"/>
        <v>0</v>
      </c>
      <c r="R32" s="180">
        <f t="shared" si="2"/>
        <v>0</v>
      </c>
      <c r="S32" s="180">
        <f t="shared" si="2"/>
        <v>0</v>
      </c>
      <c r="T32" s="180">
        <f t="shared" si="2"/>
        <v>0</v>
      </c>
      <c r="U32" s="180">
        <f t="shared" si="2"/>
        <v>0</v>
      </c>
      <c r="V32" s="180">
        <f t="shared" si="2"/>
        <v>0</v>
      </c>
      <c r="W32" s="180">
        <f t="shared" si="2"/>
        <v>0</v>
      </c>
      <c r="X32" s="180">
        <f t="shared" si="2"/>
        <v>0</v>
      </c>
      <c r="Y32" s="180">
        <f t="shared" si="2"/>
        <v>0</v>
      </c>
      <c r="Z32" s="180">
        <f t="shared" si="2"/>
        <v>0</v>
      </c>
      <c r="AA32" s="180">
        <f t="shared" si="2"/>
        <v>0</v>
      </c>
      <c r="AB32" s="180">
        <f t="shared" si="2"/>
        <v>0</v>
      </c>
      <c r="AC32" s="180">
        <f t="shared" si="2"/>
        <v>0</v>
      </c>
      <c r="AD32" s="180">
        <f t="shared" si="2"/>
        <v>0</v>
      </c>
      <c r="AE32" s="180">
        <f t="shared" si="2"/>
        <v>0</v>
      </c>
      <c r="AF32" s="180">
        <f t="shared" si="2"/>
        <v>0</v>
      </c>
      <c r="AG32" s="180">
        <f t="shared" si="2"/>
        <v>0</v>
      </c>
      <c r="AH32" s="180">
        <f t="shared" si="2"/>
        <v>0</v>
      </c>
      <c r="AI32" s="180">
        <f t="shared" si="2"/>
        <v>0</v>
      </c>
      <c r="AJ32" s="180">
        <f t="shared" si="2"/>
        <v>0</v>
      </c>
      <c r="AK32" s="178">
        <f t="shared" si="1"/>
        <v>0</v>
      </c>
      <c r="AL32" s="179">
        <f t="shared" si="0"/>
        <v>0</v>
      </c>
      <c r="AM32" s="481"/>
      <c r="AN32" s="481"/>
    </row>
    <row r="33" spans="1:40" ht="18" customHeight="1">
      <c r="A33" s="452" t="s">
        <v>305</v>
      </c>
      <c r="B33" s="452"/>
      <c r="C33" s="452"/>
      <c r="D33" s="452"/>
      <c r="E33" s="453"/>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2"/>
      <c r="AL33" s="182"/>
      <c r="AM33" s="481"/>
      <c r="AN33" s="481"/>
    </row>
    <row r="34" spans="1:40" ht="15" customHeight="1">
      <c r="A34" s="163"/>
      <c r="B34" s="163"/>
      <c r="C34" s="163"/>
      <c r="D34" s="163"/>
      <c r="E34" s="16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63"/>
      <c r="AL34" s="163"/>
      <c r="AM34" s="154"/>
    </row>
    <row r="35" spans="1:40" ht="15" customHeight="1" thickBot="1">
      <c r="A35" s="163"/>
      <c r="B35" s="163"/>
      <c r="C35" s="163"/>
      <c r="D35" s="163"/>
      <c r="E35" s="16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63"/>
      <c r="AL35" s="163"/>
      <c r="AM35" s="154"/>
    </row>
    <row r="36" spans="1:40" s="166" customFormat="1" ht="18" customHeight="1" thickBot="1">
      <c r="A36" s="456"/>
      <c r="B36" s="456"/>
      <c r="C36" s="456"/>
      <c r="D36" s="456"/>
      <c r="E36" s="456"/>
      <c r="F36" s="456"/>
      <c r="G36" s="456"/>
      <c r="H36" s="456"/>
      <c r="I36" s="456"/>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6"/>
      <c r="AN36" s="165"/>
    </row>
    <row r="37" spans="1:40" ht="18" customHeight="1">
      <c r="A37" s="454"/>
      <c r="B37" s="455"/>
      <c r="C37" s="167">
        <v>6</v>
      </c>
      <c r="D37" s="184" t="s">
        <v>249</v>
      </c>
      <c r="E37" s="185" t="s">
        <v>250</v>
      </c>
      <c r="F37" s="483">
        <v>20</v>
      </c>
      <c r="G37" s="484"/>
      <c r="H37" s="485"/>
      <c r="I37" s="186" t="s">
        <v>251</v>
      </c>
      <c r="J37" s="486" t="s">
        <v>252</v>
      </c>
      <c r="K37" s="487"/>
      <c r="L37" s="487"/>
      <c r="M37" s="487"/>
      <c r="N37" s="487"/>
      <c r="O37" s="487"/>
      <c r="P37" s="487">
        <v>8</v>
      </c>
      <c r="Q37" s="487"/>
      <c r="R37" s="487"/>
      <c r="S37" s="487" t="s">
        <v>253</v>
      </c>
      <c r="T37" s="487"/>
      <c r="U37" s="186"/>
      <c r="V37" s="186"/>
      <c r="W37" s="186"/>
      <c r="X37" s="186"/>
      <c r="Y37" s="186"/>
      <c r="Z37" s="186"/>
      <c r="AA37" s="186"/>
      <c r="AB37" s="186"/>
      <c r="AC37" s="186"/>
      <c r="AD37" s="186"/>
      <c r="AE37" s="186"/>
      <c r="AF37" s="186"/>
      <c r="AG37" s="186"/>
      <c r="AH37" s="186"/>
      <c r="AI37" s="186"/>
      <c r="AJ37" s="187"/>
      <c r="AK37" s="475" t="s">
        <v>191</v>
      </c>
      <c r="AL37" s="461" t="s">
        <v>192</v>
      </c>
      <c r="AM37" s="477" t="s">
        <v>193</v>
      </c>
      <c r="AN37" s="478"/>
    </row>
    <row r="38" spans="1:40" ht="18" customHeight="1">
      <c r="A38" s="459" t="s">
        <v>303</v>
      </c>
      <c r="B38" s="482" t="s">
        <v>255</v>
      </c>
      <c r="C38" s="482" t="s">
        <v>256</v>
      </c>
      <c r="D38" s="482" t="s">
        <v>257</v>
      </c>
      <c r="E38" s="482" t="s">
        <v>258</v>
      </c>
      <c r="F38" s="467" t="s">
        <v>259</v>
      </c>
      <c r="G38" s="454"/>
      <c r="H38" s="454"/>
      <c r="I38" s="454"/>
      <c r="J38" s="454"/>
      <c r="K38" s="454"/>
      <c r="L38" s="455"/>
      <c r="M38" s="463" t="s">
        <v>260</v>
      </c>
      <c r="N38" s="463"/>
      <c r="O38" s="463"/>
      <c r="P38" s="463"/>
      <c r="Q38" s="463"/>
      <c r="R38" s="463"/>
      <c r="S38" s="463"/>
      <c r="T38" s="463" t="s">
        <v>261</v>
      </c>
      <c r="U38" s="464"/>
      <c r="V38" s="464"/>
      <c r="W38" s="464"/>
      <c r="X38" s="464"/>
      <c r="Y38" s="464"/>
      <c r="Z38" s="464"/>
      <c r="AA38" s="464" t="s">
        <v>262</v>
      </c>
      <c r="AB38" s="464"/>
      <c r="AC38" s="464"/>
      <c r="AD38" s="464"/>
      <c r="AE38" s="464"/>
      <c r="AF38" s="464"/>
      <c r="AG38" s="464"/>
      <c r="AH38" s="468" t="s">
        <v>263</v>
      </c>
      <c r="AI38" s="452"/>
      <c r="AJ38" s="453"/>
      <c r="AK38" s="476"/>
      <c r="AL38" s="462"/>
      <c r="AM38" s="478"/>
      <c r="AN38" s="478"/>
    </row>
    <row r="39" spans="1:40" ht="18" customHeight="1">
      <c r="A39" s="460"/>
      <c r="B39" s="482"/>
      <c r="C39" s="482"/>
      <c r="D39" s="482"/>
      <c r="E39" s="482"/>
      <c r="F39" s="188">
        <f t="shared" ref="F39:AJ39" si="3">F10</f>
        <v>45413</v>
      </c>
      <c r="G39" s="188">
        <f t="shared" si="3"/>
        <v>45414</v>
      </c>
      <c r="H39" s="188">
        <f t="shared" si="3"/>
        <v>45415</v>
      </c>
      <c r="I39" s="188">
        <f t="shared" si="3"/>
        <v>45416</v>
      </c>
      <c r="J39" s="188">
        <f t="shared" si="3"/>
        <v>45417</v>
      </c>
      <c r="K39" s="188">
        <f t="shared" si="3"/>
        <v>45418</v>
      </c>
      <c r="L39" s="188">
        <f t="shared" si="3"/>
        <v>45419</v>
      </c>
      <c r="M39" s="188">
        <f t="shared" si="3"/>
        <v>45420</v>
      </c>
      <c r="N39" s="188">
        <f t="shared" si="3"/>
        <v>45421</v>
      </c>
      <c r="O39" s="188">
        <f t="shared" si="3"/>
        <v>45422</v>
      </c>
      <c r="P39" s="188">
        <f t="shared" si="3"/>
        <v>45423</v>
      </c>
      <c r="Q39" s="188">
        <f t="shared" si="3"/>
        <v>45424</v>
      </c>
      <c r="R39" s="188">
        <f t="shared" si="3"/>
        <v>45425</v>
      </c>
      <c r="S39" s="188">
        <f t="shared" si="3"/>
        <v>45426</v>
      </c>
      <c r="T39" s="188">
        <f t="shared" si="3"/>
        <v>45427</v>
      </c>
      <c r="U39" s="188">
        <f t="shared" si="3"/>
        <v>45428</v>
      </c>
      <c r="V39" s="188">
        <f t="shared" si="3"/>
        <v>45429</v>
      </c>
      <c r="W39" s="188">
        <f t="shared" si="3"/>
        <v>45430</v>
      </c>
      <c r="X39" s="188">
        <f t="shared" si="3"/>
        <v>45431</v>
      </c>
      <c r="Y39" s="188">
        <f t="shared" si="3"/>
        <v>45432</v>
      </c>
      <c r="Z39" s="188">
        <f t="shared" si="3"/>
        <v>45433</v>
      </c>
      <c r="AA39" s="188">
        <f t="shared" si="3"/>
        <v>45434</v>
      </c>
      <c r="AB39" s="188">
        <f t="shared" si="3"/>
        <v>45435</v>
      </c>
      <c r="AC39" s="188">
        <f t="shared" si="3"/>
        <v>45436</v>
      </c>
      <c r="AD39" s="188">
        <f t="shared" si="3"/>
        <v>45437</v>
      </c>
      <c r="AE39" s="188">
        <f t="shared" si="3"/>
        <v>45438</v>
      </c>
      <c r="AF39" s="188">
        <f t="shared" si="3"/>
        <v>45439</v>
      </c>
      <c r="AG39" s="188">
        <f t="shared" si="3"/>
        <v>45440</v>
      </c>
      <c r="AH39" s="188">
        <f t="shared" si="3"/>
        <v>45441</v>
      </c>
      <c r="AI39" s="188">
        <f t="shared" si="3"/>
        <v>45442</v>
      </c>
      <c r="AJ39" s="188">
        <f t="shared" si="3"/>
        <v>45443</v>
      </c>
      <c r="AK39" s="476"/>
      <c r="AL39" s="462"/>
      <c r="AM39" s="478"/>
      <c r="AN39" s="478"/>
    </row>
    <row r="40" spans="1:40" ht="18" customHeight="1">
      <c r="A40" s="461"/>
      <c r="B40" s="463"/>
      <c r="C40" s="463"/>
      <c r="D40" s="463"/>
      <c r="E40" s="463"/>
      <c r="F40" s="189">
        <f t="shared" ref="F40:AJ40" si="4">F11</f>
        <v>45413</v>
      </c>
      <c r="G40" s="189">
        <f t="shared" si="4"/>
        <v>45414</v>
      </c>
      <c r="H40" s="189">
        <f t="shared" si="4"/>
        <v>45415</v>
      </c>
      <c r="I40" s="189">
        <f t="shared" si="4"/>
        <v>45416</v>
      </c>
      <c r="J40" s="189">
        <f t="shared" si="4"/>
        <v>45417</v>
      </c>
      <c r="K40" s="189">
        <f t="shared" si="4"/>
        <v>45418</v>
      </c>
      <c r="L40" s="189">
        <f t="shared" si="4"/>
        <v>45419</v>
      </c>
      <c r="M40" s="189">
        <f t="shared" si="4"/>
        <v>45420</v>
      </c>
      <c r="N40" s="189">
        <f t="shared" si="4"/>
        <v>45421</v>
      </c>
      <c r="O40" s="189">
        <f t="shared" si="4"/>
        <v>45422</v>
      </c>
      <c r="P40" s="189">
        <f t="shared" si="4"/>
        <v>45423</v>
      </c>
      <c r="Q40" s="189">
        <f t="shared" si="4"/>
        <v>45424</v>
      </c>
      <c r="R40" s="189">
        <f t="shared" si="4"/>
        <v>45425</v>
      </c>
      <c r="S40" s="189">
        <f t="shared" si="4"/>
        <v>45426</v>
      </c>
      <c r="T40" s="189">
        <f t="shared" si="4"/>
        <v>45427</v>
      </c>
      <c r="U40" s="189">
        <f t="shared" si="4"/>
        <v>45428</v>
      </c>
      <c r="V40" s="189">
        <f t="shared" si="4"/>
        <v>45429</v>
      </c>
      <c r="W40" s="189">
        <f t="shared" si="4"/>
        <v>45430</v>
      </c>
      <c r="X40" s="189">
        <f t="shared" si="4"/>
        <v>45431</v>
      </c>
      <c r="Y40" s="189">
        <f t="shared" si="4"/>
        <v>45432</v>
      </c>
      <c r="Z40" s="189">
        <f t="shared" si="4"/>
        <v>45433</v>
      </c>
      <c r="AA40" s="189">
        <f t="shared" si="4"/>
        <v>45434</v>
      </c>
      <c r="AB40" s="189">
        <f t="shared" si="4"/>
        <v>45435</v>
      </c>
      <c r="AC40" s="189">
        <f t="shared" si="4"/>
        <v>45436</v>
      </c>
      <c r="AD40" s="189">
        <f t="shared" si="4"/>
        <v>45437</v>
      </c>
      <c r="AE40" s="189">
        <f t="shared" si="4"/>
        <v>45438</v>
      </c>
      <c r="AF40" s="189">
        <f t="shared" si="4"/>
        <v>45439</v>
      </c>
      <c r="AG40" s="189">
        <f t="shared" si="4"/>
        <v>45440</v>
      </c>
      <c r="AH40" s="189">
        <f t="shared" si="4"/>
        <v>45441</v>
      </c>
      <c r="AI40" s="189">
        <f t="shared" si="4"/>
        <v>45442</v>
      </c>
      <c r="AJ40" s="189">
        <f t="shared" si="4"/>
        <v>45443</v>
      </c>
      <c r="AK40" s="476"/>
      <c r="AL40" s="462"/>
      <c r="AM40" s="478"/>
      <c r="AN40" s="478"/>
    </row>
    <row r="41" spans="1:40" ht="18" customHeight="1">
      <c r="A41" s="167"/>
      <c r="B41" s="190" t="s">
        <v>264</v>
      </c>
      <c r="C41" s="190" t="s">
        <v>183</v>
      </c>
      <c r="D41" s="191"/>
      <c r="E41" s="191"/>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8">
        <f>+SUM(F41:AJ41)</f>
        <v>0</v>
      </c>
      <c r="AL41" s="179">
        <f t="shared" ref="AL41:AL48" si="5">IF($AK$3="４週",AK41/4,AK41/(DAY(EOMONTH($F$10,0))/7))</f>
        <v>0</v>
      </c>
      <c r="AM41" s="470"/>
      <c r="AN41" s="470"/>
    </row>
    <row r="42" spans="1:40" ht="18" customHeight="1">
      <c r="A42" s="167"/>
      <c r="B42" s="190" t="s">
        <v>265</v>
      </c>
      <c r="C42" s="190" t="s">
        <v>183</v>
      </c>
      <c r="D42" s="191"/>
      <c r="E42" s="191"/>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8">
        <f t="shared" ref="AK42:AK45" si="6">+SUM(F42:AJ42)</f>
        <v>0</v>
      </c>
      <c r="AL42" s="179">
        <f t="shared" si="5"/>
        <v>0</v>
      </c>
      <c r="AM42" s="470"/>
      <c r="AN42" s="470"/>
    </row>
    <row r="43" spans="1:40" ht="18" customHeight="1">
      <c r="A43" s="167"/>
      <c r="B43" s="190"/>
      <c r="C43" s="190"/>
      <c r="D43" s="191"/>
      <c r="E43" s="191"/>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8">
        <f t="shared" si="6"/>
        <v>0</v>
      </c>
      <c r="AL43" s="179">
        <f t="shared" si="5"/>
        <v>0</v>
      </c>
      <c r="AM43" s="470"/>
      <c r="AN43" s="470"/>
    </row>
    <row r="44" spans="1:40" ht="18" customHeight="1">
      <c r="A44" s="167"/>
      <c r="B44" s="190"/>
      <c r="C44" s="190"/>
      <c r="D44" s="191"/>
      <c r="E44" s="191"/>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8">
        <f t="shared" si="6"/>
        <v>0</v>
      </c>
      <c r="AL44" s="179">
        <f t="shared" si="5"/>
        <v>0</v>
      </c>
      <c r="AM44" s="470"/>
      <c r="AN44" s="470"/>
    </row>
    <row r="45" spans="1:40" ht="18" customHeight="1">
      <c r="A45" s="167"/>
      <c r="B45" s="190"/>
      <c r="C45" s="190"/>
      <c r="D45" s="191"/>
      <c r="E45" s="191"/>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8">
        <f t="shared" si="6"/>
        <v>0</v>
      </c>
      <c r="AL45" s="179">
        <f t="shared" si="5"/>
        <v>0</v>
      </c>
      <c r="AM45" s="470"/>
      <c r="AN45" s="470"/>
    </row>
    <row r="46" spans="1:40" ht="18" customHeight="1">
      <c r="A46" s="167"/>
      <c r="B46" s="190"/>
      <c r="C46" s="190"/>
      <c r="D46" s="191"/>
      <c r="E46" s="191"/>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8">
        <f t="shared" ref="AK46:AK47" si="7">+SUM(F46:AJ46)</f>
        <v>0</v>
      </c>
      <c r="AL46" s="179">
        <f t="shared" si="5"/>
        <v>0</v>
      </c>
      <c r="AM46" s="470"/>
      <c r="AN46" s="470"/>
    </row>
    <row r="47" spans="1:40" ht="18" customHeight="1" thickBot="1">
      <c r="A47" s="167"/>
      <c r="B47" s="192"/>
      <c r="C47" s="192"/>
      <c r="D47" s="193"/>
      <c r="E47" s="193"/>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5">
        <f t="shared" si="7"/>
        <v>0</v>
      </c>
      <c r="AL47" s="179">
        <f t="shared" si="5"/>
        <v>0</v>
      </c>
      <c r="AM47" s="489"/>
      <c r="AN47" s="489"/>
    </row>
    <row r="48" spans="1:40" ht="18" customHeight="1" thickTop="1" thickBot="1">
      <c r="A48" s="457" t="s">
        <v>306</v>
      </c>
      <c r="B48" s="457"/>
      <c r="C48" s="457"/>
      <c r="D48" s="457"/>
      <c r="E48" s="458"/>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7"/>
      <c r="AK48" s="178">
        <f>SUM(AK41:AK47)</f>
        <v>0</v>
      </c>
      <c r="AL48" s="179">
        <f t="shared" si="5"/>
        <v>0</v>
      </c>
      <c r="AM48" s="490"/>
      <c r="AN48" s="491"/>
    </row>
    <row r="49" spans="1:43" ht="18" hidden="1" customHeight="1" thickTop="1" thickBot="1">
      <c r="A49" s="467" t="s">
        <v>269</v>
      </c>
      <c r="B49" s="454"/>
      <c r="C49" s="454"/>
      <c r="D49" s="454"/>
      <c r="E49" s="455"/>
      <c r="F49" s="198">
        <f>(SUM(F41:F47))/$P37</f>
        <v>0</v>
      </c>
      <c r="G49" s="198">
        <f>(SUM(G41:G47))/$P37</f>
        <v>0</v>
      </c>
      <c r="H49" s="198">
        <f>(SUM(H41:H47))/$P37</f>
        <v>0</v>
      </c>
      <c r="I49" s="198">
        <f t="shared" ref="I49:AG49" si="8">(SUM(I41:I47))/$P37</f>
        <v>0</v>
      </c>
      <c r="J49" s="198">
        <f t="shared" si="8"/>
        <v>0</v>
      </c>
      <c r="K49" s="198">
        <f t="shared" si="8"/>
        <v>0</v>
      </c>
      <c r="L49" s="198">
        <f t="shared" si="8"/>
        <v>0</v>
      </c>
      <c r="M49" s="198">
        <f t="shared" si="8"/>
        <v>0</v>
      </c>
      <c r="N49" s="198">
        <f t="shared" si="8"/>
        <v>0</v>
      </c>
      <c r="O49" s="198">
        <f t="shared" si="8"/>
        <v>0</v>
      </c>
      <c r="P49" s="198">
        <f t="shared" si="8"/>
        <v>0</v>
      </c>
      <c r="Q49" s="198">
        <f t="shared" si="8"/>
        <v>0</v>
      </c>
      <c r="R49" s="198">
        <f t="shared" si="8"/>
        <v>0</v>
      </c>
      <c r="S49" s="198">
        <f t="shared" si="8"/>
        <v>0</v>
      </c>
      <c r="T49" s="198">
        <f t="shared" si="8"/>
        <v>0</v>
      </c>
      <c r="U49" s="198">
        <f t="shared" si="8"/>
        <v>0</v>
      </c>
      <c r="V49" s="198">
        <f t="shared" si="8"/>
        <v>0</v>
      </c>
      <c r="W49" s="198">
        <f t="shared" si="8"/>
        <v>0</v>
      </c>
      <c r="X49" s="198">
        <f t="shared" si="8"/>
        <v>0</v>
      </c>
      <c r="Y49" s="198">
        <f t="shared" si="8"/>
        <v>0</v>
      </c>
      <c r="Z49" s="198">
        <f t="shared" si="8"/>
        <v>0</v>
      </c>
      <c r="AA49" s="198">
        <f t="shared" si="8"/>
        <v>0</v>
      </c>
      <c r="AB49" s="198">
        <f t="shared" si="8"/>
        <v>0</v>
      </c>
      <c r="AC49" s="198">
        <f t="shared" si="8"/>
        <v>0</v>
      </c>
      <c r="AD49" s="198">
        <f t="shared" si="8"/>
        <v>0</v>
      </c>
      <c r="AE49" s="198">
        <f t="shared" si="8"/>
        <v>0</v>
      </c>
      <c r="AF49" s="198">
        <f t="shared" si="8"/>
        <v>0</v>
      </c>
      <c r="AG49" s="198">
        <f t="shared" si="8"/>
        <v>0</v>
      </c>
      <c r="AH49" s="198">
        <f>(SUM(AH41:AH47))/$P37</f>
        <v>0</v>
      </c>
      <c r="AI49" s="198">
        <f>(SUM(AI41:AI47))/$P37</f>
        <v>0</v>
      </c>
      <c r="AJ49" s="199">
        <f>(SUM(AJ41:AJ47))/$P37</f>
        <v>0</v>
      </c>
      <c r="AK49" s="200"/>
      <c r="AL49" s="200"/>
      <c r="AM49" s="154"/>
      <c r="AN49" s="154"/>
    </row>
    <row r="50" spans="1:43" ht="18" hidden="1" customHeight="1" thickTop="1">
      <c r="A50" s="492" t="s">
        <v>267</v>
      </c>
      <c r="B50" s="493"/>
      <c r="C50" s="493"/>
      <c r="D50" s="493"/>
      <c r="E50" s="494"/>
      <c r="F50" s="201" t="str">
        <f>IF(F49&gt;=(F48/$C37),"〇","×")</f>
        <v>〇</v>
      </c>
      <c r="G50" s="201" t="str">
        <f>IF(G49&gt;=(G48/$C37),"〇","×")</f>
        <v>〇</v>
      </c>
      <c r="H50" s="201" t="str">
        <f t="shared" ref="H50:AJ50" si="9">IF(H49&gt;=(H48/$C37),"〇","×")</f>
        <v>〇</v>
      </c>
      <c r="I50" s="201" t="str">
        <f t="shared" si="9"/>
        <v>〇</v>
      </c>
      <c r="J50" s="201" t="str">
        <f t="shared" si="9"/>
        <v>〇</v>
      </c>
      <c r="K50" s="201" t="str">
        <f t="shared" si="9"/>
        <v>〇</v>
      </c>
      <c r="L50" s="201" t="str">
        <f t="shared" si="9"/>
        <v>〇</v>
      </c>
      <c r="M50" s="201" t="str">
        <f t="shared" si="9"/>
        <v>〇</v>
      </c>
      <c r="N50" s="201" t="str">
        <f t="shared" si="9"/>
        <v>〇</v>
      </c>
      <c r="O50" s="201" t="str">
        <f t="shared" si="9"/>
        <v>〇</v>
      </c>
      <c r="P50" s="201" t="str">
        <f t="shared" si="9"/>
        <v>〇</v>
      </c>
      <c r="Q50" s="201" t="str">
        <f t="shared" si="9"/>
        <v>〇</v>
      </c>
      <c r="R50" s="201" t="str">
        <f t="shared" si="9"/>
        <v>〇</v>
      </c>
      <c r="S50" s="201" t="str">
        <f t="shared" si="9"/>
        <v>〇</v>
      </c>
      <c r="T50" s="201" t="str">
        <f t="shared" si="9"/>
        <v>〇</v>
      </c>
      <c r="U50" s="201" t="str">
        <f t="shared" si="9"/>
        <v>〇</v>
      </c>
      <c r="V50" s="201" t="str">
        <f t="shared" si="9"/>
        <v>〇</v>
      </c>
      <c r="W50" s="201" t="str">
        <f t="shared" si="9"/>
        <v>〇</v>
      </c>
      <c r="X50" s="201" t="str">
        <f t="shared" si="9"/>
        <v>〇</v>
      </c>
      <c r="Y50" s="201" t="str">
        <f t="shared" si="9"/>
        <v>〇</v>
      </c>
      <c r="Z50" s="201" t="str">
        <f t="shared" si="9"/>
        <v>〇</v>
      </c>
      <c r="AA50" s="201" t="str">
        <f t="shared" si="9"/>
        <v>〇</v>
      </c>
      <c r="AB50" s="201" t="str">
        <f t="shared" si="9"/>
        <v>〇</v>
      </c>
      <c r="AC50" s="201" t="str">
        <f t="shared" si="9"/>
        <v>〇</v>
      </c>
      <c r="AD50" s="201" t="str">
        <f t="shared" si="9"/>
        <v>〇</v>
      </c>
      <c r="AE50" s="201" t="str">
        <f t="shared" si="9"/>
        <v>〇</v>
      </c>
      <c r="AF50" s="201" t="str">
        <f t="shared" si="9"/>
        <v>〇</v>
      </c>
      <c r="AG50" s="201" t="str">
        <f t="shared" si="9"/>
        <v>〇</v>
      </c>
      <c r="AH50" s="201" t="str">
        <f t="shared" si="9"/>
        <v>〇</v>
      </c>
      <c r="AI50" s="201" t="str">
        <f t="shared" si="9"/>
        <v>〇</v>
      </c>
      <c r="AJ50" s="202" t="str">
        <f t="shared" si="9"/>
        <v>〇</v>
      </c>
      <c r="AK50" s="163"/>
      <c r="AL50" s="163"/>
      <c r="AM50" s="154"/>
    </row>
    <row r="51" spans="1:43" ht="15" hidden="1" customHeight="1" thickTop="1">
      <c r="A51" s="495" t="s">
        <v>268</v>
      </c>
      <c r="B51" s="496"/>
      <c r="C51" s="496"/>
      <c r="D51" s="496"/>
      <c r="E51" s="497"/>
      <c r="F51" s="203" t="e">
        <f>ROUNDUP($AL56-F48,2)/$AJ57</f>
        <v>#VALUE!</v>
      </c>
      <c r="G51" s="203" t="e">
        <f t="shared" ref="G51:K51" si="10">ROUNDUP($AL56-G48,2)/$AJ57</f>
        <v>#VALUE!</v>
      </c>
      <c r="H51" s="203" t="e">
        <f t="shared" si="10"/>
        <v>#VALUE!</v>
      </c>
      <c r="I51" s="203" t="e">
        <f t="shared" si="10"/>
        <v>#VALUE!</v>
      </c>
      <c r="J51" s="203" t="e">
        <f t="shared" si="10"/>
        <v>#VALUE!</v>
      </c>
      <c r="K51" s="203" t="e">
        <f t="shared" si="10"/>
        <v>#VALUE!</v>
      </c>
      <c r="L51" s="203" t="e">
        <f t="shared" ref="L51:AJ51" si="11">ROUNDUP($AL56-L48,3)/$C5</f>
        <v>#DIV/0!</v>
      </c>
      <c r="M51" s="203" t="e">
        <f t="shared" si="11"/>
        <v>#DIV/0!</v>
      </c>
      <c r="N51" s="203" t="e">
        <f t="shared" si="11"/>
        <v>#DIV/0!</v>
      </c>
      <c r="O51" s="203" t="e">
        <f t="shared" si="11"/>
        <v>#DIV/0!</v>
      </c>
      <c r="P51" s="203" t="e">
        <f t="shared" si="11"/>
        <v>#DIV/0!</v>
      </c>
      <c r="Q51" s="203" t="e">
        <f t="shared" si="11"/>
        <v>#DIV/0!</v>
      </c>
      <c r="R51" s="203" t="e">
        <f t="shared" si="11"/>
        <v>#DIV/0!</v>
      </c>
      <c r="S51" s="203" t="e">
        <f t="shared" si="11"/>
        <v>#DIV/0!</v>
      </c>
      <c r="T51" s="203" t="e">
        <f t="shared" si="11"/>
        <v>#DIV/0!</v>
      </c>
      <c r="U51" s="203" t="e">
        <f t="shared" si="11"/>
        <v>#DIV/0!</v>
      </c>
      <c r="V51" s="203" t="e">
        <f t="shared" si="11"/>
        <v>#DIV/0!</v>
      </c>
      <c r="W51" s="203" t="e">
        <f t="shared" si="11"/>
        <v>#DIV/0!</v>
      </c>
      <c r="X51" s="203" t="e">
        <f t="shared" si="11"/>
        <v>#DIV/0!</v>
      </c>
      <c r="Y51" s="203" t="e">
        <f t="shared" si="11"/>
        <v>#DIV/0!</v>
      </c>
      <c r="Z51" s="203" t="e">
        <f t="shared" si="11"/>
        <v>#DIV/0!</v>
      </c>
      <c r="AA51" s="203" t="e">
        <f t="shared" si="11"/>
        <v>#DIV/0!</v>
      </c>
      <c r="AB51" s="203" t="e">
        <f t="shared" si="11"/>
        <v>#DIV/0!</v>
      </c>
      <c r="AC51" s="203" t="e">
        <f t="shared" si="11"/>
        <v>#DIV/0!</v>
      </c>
      <c r="AD51" s="203" t="e">
        <f t="shared" si="11"/>
        <v>#DIV/0!</v>
      </c>
      <c r="AE51" s="203" t="e">
        <f t="shared" si="11"/>
        <v>#DIV/0!</v>
      </c>
      <c r="AF51" s="203" t="e">
        <f t="shared" si="11"/>
        <v>#DIV/0!</v>
      </c>
      <c r="AG51" s="203" t="e">
        <f t="shared" si="11"/>
        <v>#DIV/0!</v>
      </c>
      <c r="AH51" s="203" t="e">
        <f t="shared" si="11"/>
        <v>#DIV/0!</v>
      </c>
      <c r="AI51" s="203" t="e">
        <f t="shared" si="11"/>
        <v>#DIV/0!</v>
      </c>
      <c r="AJ51" s="203" t="e">
        <f t="shared" si="11"/>
        <v>#DIV/0!</v>
      </c>
      <c r="AK51" s="163"/>
      <c r="AL51" s="163"/>
      <c r="AM51" s="154"/>
    </row>
    <row r="52" spans="1:43" ht="15" customHeight="1" thickTop="1">
      <c r="A52" s="163"/>
      <c r="B52" s="163"/>
      <c r="C52" s="163"/>
      <c r="D52" s="163"/>
      <c r="E52" s="16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63"/>
      <c r="AL52" s="163"/>
      <c r="AM52" s="154"/>
    </row>
    <row r="53" spans="1:43" ht="15" customHeight="1">
      <c r="A53" s="163"/>
      <c r="B53" s="163"/>
      <c r="C53" s="163"/>
      <c r="D53" s="163"/>
      <c r="E53" s="16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63"/>
      <c r="AL53" s="163"/>
      <c r="AM53" s="154"/>
    </row>
    <row r="54" spans="1:43" ht="15" customHeight="1">
      <c r="A54" s="163"/>
      <c r="B54" s="163"/>
      <c r="C54" s="163"/>
      <c r="D54" s="163"/>
      <c r="E54" s="16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63"/>
      <c r="AL54" s="163"/>
      <c r="AM54" s="154"/>
    </row>
    <row r="55" spans="1:43" ht="15" customHeight="1">
      <c r="A55" s="163"/>
      <c r="B55" s="163"/>
      <c r="C55" s="163"/>
      <c r="D55" s="163"/>
      <c r="E55" s="16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163"/>
      <c r="AL55" s="163"/>
      <c r="AM55" s="154"/>
    </row>
    <row r="56" spans="1:43" ht="21" customHeight="1" thickBot="1">
      <c r="A56" s="153" t="s">
        <v>245</v>
      </c>
      <c r="B56" s="163"/>
      <c r="C56" s="163"/>
      <c r="D56" s="163"/>
      <c r="E56" s="163"/>
      <c r="F56" s="163"/>
      <c r="G56" s="183"/>
      <c r="H56" s="183"/>
      <c r="I56" s="183"/>
      <c r="J56" s="183"/>
      <c r="K56" s="183"/>
      <c r="L56" s="183"/>
      <c r="M56" s="183"/>
      <c r="N56" s="183"/>
      <c r="O56" s="183"/>
      <c r="AM56" s="163"/>
      <c r="AN56" s="154"/>
    </row>
    <row r="57" spans="1:43" ht="24.95" customHeight="1">
      <c r="A57" s="464"/>
      <c r="B57" s="464"/>
      <c r="C57" s="464"/>
      <c r="D57" s="204">
        <v>4</v>
      </c>
      <c r="E57" s="204">
        <v>5</v>
      </c>
      <c r="F57" s="488">
        <v>6</v>
      </c>
      <c r="G57" s="488"/>
      <c r="H57" s="488"/>
      <c r="I57" s="488">
        <v>7</v>
      </c>
      <c r="J57" s="488"/>
      <c r="K57" s="488"/>
      <c r="L57" s="488">
        <v>8</v>
      </c>
      <c r="M57" s="488"/>
      <c r="N57" s="488"/>
      <c r="O57" s="488">
        <v>9</v>
      </c>
      <c r="P57" s="488"/>
      <c r="Q57" s="488"/>
      <c r="R57" s="488">
        <v>10</v>
      </c>
      <c r="S57" s="488"/>
      <c r="T57" s="488"/>
      <c r="U57" s="488">
        <v>11</v>
      </c>
      <c r="V57" s="488"/>
      <c r="W57" s="488"/>
      <c r="X57" s="488">
        <v>12</v>
      </c>
      <c r="Y57" s="488"/>
      <c r="Z57" s="488"/>
      <c r="AA57" s="488">
        <v>1</v>
      </c>
      <c r="AB57" s="488"/>
      <c r="AC57" s="488"/>
      <c r="AD57" s="488">
        <v>2</v>
      </c>
      <c r="AE57" s="488"/>
      <c r="AF57" s="488"/>
      <c r="AG57" s="488">
        <v>3</v>
      </c>
      <c r="AH57" s="488"/>
      <c r="AI57" s="488"/>
      <c r="AJ57" s="464" t="s">
        <v>147</v>
      </c>
      <c r="AK57" s="468"/>
      <c r="AL57" s="205" t="s">
        <v>202</v>
      </c>
      <c r="AM57" s="206"/>
      <c r="AN57" s="206"/>
      <c r="AO57" s="206"/>
      <c r="AP57" s="206"/>
      <c r="AQ57" s="206"/>
    </row>
    <row r="58" spans="1:43" ht="18" customHeight="1">
      <c r="A58" s="506" t="s">
        <v>205</v>
      </c>
      <c r="B58" s="506"/>
      <c r="C58" s="506"/>
      <c r="D58" s="177"/>
      <c r="E58" s="177"/>
      <c r="F58" s="498"/>
      <c r="G58" s="498"/>
      <c r="H58" s="498"/>
      <c r="I58" s="498"/>
      <c r="J58" s="498"/>
      <c r="K58" s="498"/>
      <c r="L58" s="498"/>
      <c r="M58" s="498"/>
      <c r="N58" s="498"/>
      <c r="O58" s="498"/>
      <c r="P58" s="498"/>
      <c r="Q58" s="498"/>
      <c r="R58" s="498"/>
      <c r="S58" s="498"/>
      <c r="T58" s="498"/>
      <c r="U58" s="498"/>
      <c r="V58" s="498"/>
      <c r="W58" s="498"/>
      <c r="X58" s="498"/>
      <c r="Y58" s="498"/>
      <c r="Z58" s="498"/>
      <c r="AA58" s="498"/>
      <c r="AB58" s="498"/>
      <c r="AC58" s="498"/>
      <c r="AD58" s="498"/>
      <c r="AE58" s="498"/>
      <c r="AF58" s="498"/>
      <c r="AG58" s="498"/>
      <c r="AH58" s="498"/>
      <c r="AI58" s="498"/>
      <c r="AJ58" s="499">
        <f>SUM(D58:AI58)</f>
        <v>0</v>
      </c>
      <c r="AK58" s="500"/>
      <c r="AL58" s="504" t="e">
        <f>ROUNDUP(AJ58/AJ59,1)</f>
        <v>#DIV/0!</v>
      </c>
      <c r="AM58" s="206"/>
      <c r="AN58" s="206"/>
      <c r="AO58" s="206"/>
      <c r="AP58" s="206"/>
      <c r="AQ58" s="206"/>
    </row>
    <row r="59" spans="1:43" ht="18" customHeight="1" thickBot="1">
      <c r="A59" s="506" t="s">
        <v>200</v>
      </c>
      <c r="B59" s="506"/>
      <c r="C59" s="506"/>
      <c r="D59" s="177"/>
      <c r="E59" s="177"/>
      <c r="F59" s="498"/>
      <c r="G59" s="498"/>
      <c r="H59" s="498"/>
      <c r="I59" s="498"/>
      <c r="J59" s="498"/>
      <c r="K59" s="498"/>
      <c r="L59" s="498"/>
      <c r="M59" s="498"/>
      <c r="N59" s="498"/>
      <c r="O59" s="498"/>
      <c r="P59" s="498"/>
      <c r="Q59" s="498"/>
      <c r="R59" s="498"/>
      <c r="S59" s="498"/>
      <c r="T59" s="498"/>
      <c r="U59" s="498"/>
      <c r="V59" s="498"/>
      <c r="W59" s="498"/>
      <c r="X59" s="498"/>
      <c r="Y59" s="498"/>
      <c r="Z59" s="498"/>
      <c r="AA59" s="498"/>
      <c r="AB59" s="498"/>
      <c r="AC59" s="498"/>
      <c r="AD59" s="498"/>
      <c r="AE59" s="498"/>
      <c r="AF59" s="498"/>
      <c r="AG59" s="498"/>
      <c r="AH59" s="498"/>
      <c r="AI59" s="498"/>
      <c r="AJ59" s="499">
        <f>+SUM(D59:AI59)</f>
        <v>0</v>
      </c>
      <c r="AK59" s="500"/>
      <c r="AL59" s="505"/>
      <c r="AM59" s="206"/>
      <c r="AN59" s="206"/>
      <c r="AO59" s="206"/>
      <c r="AP59" s="206"/>
      <c r="AQ59" s="206"/>
    </row>
    <row r="60" spans="1:43" ht="5.0999999999999996" customHeight="1">
      <c r="A60" s="207"/>
      <c r="B60" s="207"/>
      <c r="C60" s="207"/>
      <c r="D60" s="206"/>
      <c r="E60" s="206"/>
      <c r="F60" s="206"/>
      <c r="G60" s="206"/>
      <c r="H60" s="206"/>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208"/>
      <c r="AK60" s="183"/>
      <c r="AL60" s="163"/>
      <c r="AM60" s="163"/>
      <c r="AN60" s="154"/>
    </row>
    <row r="61" spans="1:43" ht="18" customHeight="1">
      <c r="A61" s="153" t="s">
        <v>201</v>
      </c>
      <c r="B61" s="183"/>
      <c r="D61" s="183"/>
      <c r="E61" s="183"/>
      <c r="F61" s="183"/>
      <c r="G61" s="183"/>
      <c r="H61" s="183"/>
      <c r="I61" s="206"/>
      <c r="J61" s="206"/>
      <c r="K61" s="206"/>
      <c r="L61" s="206"/>
      <c r="M61" s="206"/>
      <c r="N61" s="206"/>
      <c r="O61" s="183"/>
      <c r="P61" s="183"/>
      <c r="Q61" s="183"/>
      <c r="R61" s="183"/>
      <c r="S61" s="183"/>
      <c r="T61" s="183"/>
      <c r="U61" s="183"/>
      <c r="V61" s="183"/>
      <c r="W61" s="163"/>
      <c r="X61" s="183"/>
      <c r="Y61" s="183"/>
      <c r="Z61" s="183"/>
      <c r="AA61" s="183"/>
      <c r="AB61" s="183"/>
      <c r="AC61" s="183"/>
      <c r="AD61" s="183"/>
      <c r="AE61" s="183"/>
      <c r="AF61" s="183"/>
      <c r="AG61" s="183"/>
      <c r="AH61" s="183"/>
      <c r="AI61" s="183"/>
      <c r="AJ61" s="208"/>
      <c r="AK61" s="183"/>
      <c r="AL61" s="163"/>
      <c r="AM61" s="163"/>
      <c r="AN61" s="154"/>
    </row>
    <row r="62" spans="1:43" ht="24.95" customHeight="1">
      <c r="A62" s="468" t="s">
        <v>195</v>
      </c>
      <c r="B62" s="453"/>
      <c r="C62" s="464" t="s">
        <v>109</v>
      </c>
      <c r="D62" s="464"/>
      <c r="E62" s="462" t="s">
        <v>207</v>
      </c>
      <c r="F62" s="462"/>
      <c r="G62" s="462"/>
      <c r="H62" s="462"/>
      <c r="I62" s="501" t="s">
        <v>208</v>
      </c>
      <c r="J62" s="502"/>
      <c r="K62" s="502"/>
      <c r="L62" s="502"/>
      <c r="M62" s="502"/>
      <c r="N62" s="503"/>
      <c r="O62" s="206"/>
      <c r="P62" s="206"/>
      <c r="Q62" s="206"/>
      <c r="R62" s="206"/>
      <c r="S62" s="206"/>
      <c r="T62" s="206"/>
      <c r="U62" s="206"/>
      <c r="W62" s="163"/>
      <c r="X62" s="183"/>
      <c r="Y62" s="183"/>
      <c r="Z62" s="183"/>
      <c r="AA62" s="183"/>
      <c r="AB62" s="183"/>
      <c r="AC62" s="183"/>
      <c r="AD62" s="183"/>
      <c r="AE62" s="183"/>
      <c r="AF62" s="183"/>
      <c r="AG62" s="183"/>
      <c r="AH62" s="183"/>
      <c r="AI62" s="183"/>
      <c r="AJ62" s="208"/>
      <c r="AK62" s="183"/>
      <c r="AL62" s="163"/>
      <c r="AM62" s="163"/>
      <c r="AN62" s="154"/>
    </row>
    <row r="63" spans="1:43" ht="18" customHeight="1">
      <c r="A63" s="507" t="s">
        <v>203</v>
      </c>
      <c r="B63" s="476"/>
      <c r="C63" s="508" t="e">
        <f>ROUNDDOWN(IF(AL58&lt;=60,1,1+ROUNDUP((AL58-60)/40,0)),1)</f>
        <v>#DIV/0!</v>
      </c>
      <c r="D63" s="508"/>
      <c r="E63" s="508" t="e">
        <f>ROUNDDOWN(AL58/6,1)</f>
        <v>#DIV/0!</v>
      </c>
      <c r="F63" s="508"/>
      <c r="G63" s="508"/>
      <c r="H63" s="508"/>
      <c r="I63" s="508" t="e">
        <f>ROUNDDOWN(AL58/15,1)</f>
        <v>#DIV/0!</v>
      </c>
      <c r="J63" s="508"/>
      <c r="K63" s="508"/>
      <c r="L63" s="508"/>
      <c r="M63" s="508"/>
      <c r="N63" s="508"/>
      <c r="O63" s="206"/>
      <c r="P63" s="206"/>
      <c r="Q63" s="206"/>
      <c r="R63" s="206"/>
      <c r="S63" s="206"/>
      <c r="T63" s="206"/>
      <c r="U63" s="206"/>
      <c r="W63" s="163"/>
      <c r="X63" s="183"/>
      <c r="Y63" s="183"/>
      <c r="Z63" s="183"/>
      <c r="AA63" s="183"/>
      <c r="AB63" s="183"/>
      <c r="AC63" s="183"/>
      <c r="AD63" s="183"/>
      <c r="AE63" s="183"/>
      <c r="AF63" s="183"/>
      <c r="AG63" s="183"/>
      <c r="AH63" s="183"/>
      <c r="AI63" s="183"/>
      <c r="AJ63" s="208"/>
      <c r="AK63" s="183"/>
      <c r="AL63" s="163"/>
      <c r="AM63" s="163"/>
      <c r="AN63" s="154"/>
    </row>
    <row r="64" spans="1:43" ht="5.0999999999999996" customHeight="1">
      <c r="A64" s="207"/>
      <c r="B64" s="207"/>
      <c r="C64" s="207"/>
      <c r="D64" s="207"/>
      <c r="E64" s="207"/>
      <c r="F64" s="207"/>
      <c r="G64" s="207"/>
      <c r="H64" s="207"/>
      <c r="I64" s="207"/>
      <c r="J64" s="183"/>
      <c r="K64" s="183"/>
      <c r="L64" s="183"/>
      <c r="M64" s="208"/>
      <c r="N64" s="183"/>
      <c r="O64" s="183"/>
      <c r="P64" s="183"/>
      <c r="Q64" s="206"/>
      <c r="W64" s="163"/>
      <c r="X64" s="183"/>
      <c r="Y64" s="183"/>
      <c r="Z64" s="183"/>
      <c r="AA64" s="183"/>
      <c r="AB64" s="183"/>
      <c r="AC64" s="183"/>
      <c r="AD64" s="183"/>
      <c r="AE64" s="183"/>
      <c r="AF64" s="183"/>
      <c r="AG64" s="183"/>
      <c r="AH64" s="183"/>
      <c r="AI64" s="183"/>
      <c r="AJ64" s="208"/>
      <c r="AK64" s="183"/>
      <c r="AL64" s="163"/>
      <c r="AM64" s="163"/>
      <c r="AN64" s="154"/>
    </row>
    <row r="65" spans="1:40" ht="21" customHeight="1">
      <c r="A65" s="153" t="s">
        <v>204</v>
      </c>
      <c r="B65" s="157"/>
      <c r="C65" s="158"/>
      <c r="D65" s="158"/>
      <c r="E65" s="158"/>
      <c r="F65" s="158"/>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8"/>
      <c r="AM65" s="158"/>
      <c r="AN65" s="154"/>
    </row>
    <row r="66" spans="1:40" ht="24.95" customHeight="1">
      <c r="A66" s="154"/>
      <c r="B66" s="163"/>
      <c r="C66" s="501" t="s">
        <v>286</v>
      </c>
      <c r="D66" s="502"/>
      <c r="E66" s="509" t="s">
        <v>287</v>
      </c>
      <c r="F66" s="509"/>
      <c r="G66" s="509"/>
      <c r="H66" s="509"/>
      <c r="I66" s="501" t="s">
        <v>208</v>
      </c>
      <c r="J66" s="502"/>
      <c r="K66" s="502"/>
      <c r="L66" s="502"/>
      <c r="M66" s="502"/>
      <c r="N66" s="503"/>
      <c r="O66" s="501" t="s">
        <v>265</v>
      </c>
      <c r="P66" s="502"/>
      <c r="Q66" s="502"/>
      <c r="R66" s="502"/>
      <c r="S66" s="502"/>
      <c r="T66" s="503"/>
      <c r="U66" s="501" t="s">
        <v>264</v>
      </c>
      <c r="V66" s="502"/>
      <c r="W66" s="502"/>
      <c r="X66" s="502"/>
      <c r="Y66" s="502"/>
      <c r="Z66" s="503"/>
      <c r="AA66" s="501" t="s">
        <v>288</v>
      </c>
      <c r="AB66" s="502"/>
      <c r="AC66" s="502"/>
      <c r="AD66" s="502"/>
      <c r="AE66" s="502"/>
      <c r="AF66" s="503"/>
      <c r="AG66" s="509" t="s">
        <v>289</v>
      </c>
      <c r="AH66" s="509"/>
      <c r="AI66" s="509"/>
      <c r="AJ66" s="509"/>
      <c r="AK66" s="509"/>
      <c r="AL66" s="509" t="s">
        <v>289</v>
      </c>
      <c r="AM66" s="509"/>
      <c r="AN66" s="154"/>
    </row>
    <row r="67" spans="1:40" ht="24.95" customHeight="1">
      <c r="A67" s="154"/>
      <c r="B67" s="168" t="s">
        <v>194</v>
      </c>
      <c r="C67" s="501" t="e">
        <f>IF($AK$3="４週", (SUMIFS($AK$12:$AK$31,$B$12:$B$31,C66) + SUMIFS($AK$41:$AK$47,$B$41:$B$47,C66))/4/$AH$5, IF($AK$3="歴月", (SUMIFS($AK$12:$AK$31,$B$12:$B$31,C66) + SUMIFS($AK$41:$AK$47,$B$41:$B$47,C66))/$AL$5, "記載する期間を選択してください"))</f>
        <v>#DIV/0!</v>
      </c>
      <c r="D67" s="503"/>
      <c r="E67" s="501" t="e">
        <f>IF($AK$3="４週", (SUMIFS($AK$12:$AK$31,$B$12:$B$31,E66) + SUMIFS($AK$41:$AK$47,$B$41:$B$47,E66))/4/$AH$5, IF($AK$3="歴月", (SUMIFS($AK$12:$AK$31,$B$12:$B$31,E66) + SUMIFS($AK$41:$AK$47,$B$41:$B$47,E66))/$AL$5, "記載する期間を選択してください"))</f>
        <v>#DIV/0!</v>
      </c>
      <c r="F67" s="502"/>
      <c r="G67" s="502"/>
      <c r="H67" s="503"/>
      <c r="I67" s="501" t="e">
        <f>IF($AK$3="４週", (SUMIFS($AK$12:$AK$31,$B$12:$B$31,I66) + SUMIFS($AK$41:$AK$47,$B$41:$B$47,I66))/4/$AH$5, IF($AK$3="歴月", (SUMIFS($AK$12:$AK$31,$B$12:$B$31,I66) + SUMIFS($AK$41:$AK$47,$B$41:$B$47,I66))/$AL$5, "記載する期間を選択してください"))</f>
        <v>#DIV/0!</v>
      </c>
      <c r="J67" s="502"/>
      <c r="K67" s="502" t="e">
        <f>IF($AK$3="４週", (SUMIFS($AK$12:$AK$31,$B$12:$B$31,K66) + SUMIFS($AK$41:$AK$47,$B$41:$B$47,K66))/4/$AH$5, IF($AK$3="歴月", (SUMIFS($AK$12:$AK$31,$B$12:$B$31,K66) + SUMIFS($AK$41:$AK$47,$B$41:$B$47,K66))/$AL$5, "記載する期間を選択してください"))</f>
        <v>#DIV/0!</v>
      </c>
      <c r="L67" s="502"/>
      <c r="M67" s="502" t="e">
        <f>IF($AK$3="４週", (SUMIFS($AK$12:$AK$31,$B$12:$B$31,M66) + SUMIFS($AK$41:$AK$47,$B$41:$B$47,M66))/4/$AH$5, IF($AK$3="歴月", (SUMIFS($AK$12:$AK$31,$B$12:$B$31,M66) + SUMIFS($AK$41:$AK$47,$B$41:$B$47,M66))/$AL$5, "記載する期間を選択してください"))</f>
        <v>#DIV/0!</v>
      </c>
      <c r="N67" s="503"/>
      <c r="O67" s="501" t="e">
        <f>IF($AK$3="４週", (SUMIFS($AK$12:$AK$31,$B$12:$B$31,O66) + SUMIFS($AK$41:$AK$47,$B$41:$B$47,O66))/4/$AH$5, IF($AK$3="歴月", (SUMIFS($AK$12:$AK$31,$B$12:$B$31,O66) + SUMIFS($AK$41:$AK$47,$B$41:$B$47,O66))/$AL$5, "記載する期間を選択してください"))</f>
        <v>#DIV/0!</v>
      </c>
      <c r="P67" s="502"/>
      <c r="Q67" s="502" t="e">
        <f>IF($AK$3="４週", (SUMIFS($AK$12:$AK$31,$B$12:$B$31,Q66) + SUMIFS($AK$41:$AK$47,$B$41:$B$47,Q66))/4/$AH$5, IF($AK$3="歴月", (SUMIFS($AK$12:$AK$31,$B$12:$B$31,Q66) + SUMIFS($AK$41:$AK$47,$B$41:$B$47,Q66))/$AL$5, "記載する期間を選択してください"))</f>
        <v>#DIV/0!</v>
      </c>
      <c r="R67" s="502"/>
      <c r="S67" s="502" t="e">
        <f>IF($AK$3="４週", (SUMIFS($AK$12:$AK$31,$B$12:$B$31,S66) + SUMIFS($AK$41:$AK$47,$B$41:$B$47,S66))/4/$AH$5, IF($AK$3="歴月", (SUMIFS($AK$12:$AK$31,$B$12:$B$31,S66) + SUMIFS($AK$41:$AK$47,$B$41:$B$47,S66))/$AL$5, "記載する期間を選択してください"))</f>
        <v>#DIV/0!</v>
      </c>
      <c r="T67" s="503"/>
      <c r="U67" s="501" t="e">
        <f>IF($AK$3="４週", (SUMIFS($AK$12:$AK$31,$B$12:$B$31,U66) + SUMIFS($AK$41:$AK$47,$B$41:$B$47,U66))/4/$AH$5, IF($AK$3="歴月", (SUMIFS($AK$12:$AK$31,$B$12:$B$31,U66) + SUMIFS($AK$41:$AK$47,$B$41:$B$47,U66))/$AL$5, "記載する期間を選択してください"))</f>
        <v>#DIV/0!</v>
      </c>
      <c r="V67" s="502"/>
      <c r="W67" s="502" t="e">
        <f>IF($AK$3="４週", (SUMIFS($AK$12:$AK$31,$B$12:$B$31,W66) + SUMIFS($AK$41:$AK$47,$B$41:$B$47,W66))/4/$AH$5, IF($AK$3="歴月", (SUMIFS($AK$12:$AK$31,$B$12:$B$31,W66) + SUMIFS($AK$41:$AK$47,$B$41:$B$47,W66))/$AL$5, "記載する期間を選択してください"))</f>
        <v>#DIV/0!</v>
      </c>
      <c r="X67" s="502"/>
      <c r="Y67" s="502" t="e">
        <f>IF($AK$3="４週", (SUMIFS($AK$12:$AK$31,$B$12:$B$31,Y66) + SUMIFS($AK$41:$AK$47,$B$41:$B$47,Y66))/4/$AH$5, IF($AK$3="歴月", (SUMIFS($AK$12:$AK$31,$B$12:$B$31,Y66) + SUMIFS($AK$41:$AK$47,$B$41:$B$47,Y66))/$AL$5, "記載する期間を選択してください"))</f>
        <v>#DIV/0!</v>
      </c>
      <c r="Z67" s="503"/>
      <c r="AA67" s="501" t="e">
        <f>IF($AK$3="４週", (SUMIFS($AK$12:$AK$31,$B$12:$B$31,AA66) + SUMIFS($AK$41:$AK$47,$B$41:$B$47,AA66))/4/$AH$5, IF($AK$3="歴月", (SUMIFS($AK$12:$AK$31,$B$12:$B$31,AA66) + SUMIFS($AK$41:$AK$47,$B$41:$B$47,AA66))/$AL$5, "記載する期間を選択してください"))</f>
        <v>#DIV/0!</v>
      </c>
      <c r="AB67" s="502"/>
      <c r="AC67" s="502" t="e">
        <f>IF($AK$3="４週", (SUMIFS($AK$12:$AK$31,$B$12:$B$31,AC66) + SUMIFS($AK$41:$AK$47,$B$41:$B$47,AC66))/4/$AH$5, IF($AK$3="歴月", (SUMIFS($AK$12:$AK$31,$B$12:$B$31,AC66) + SUMIFS($AK$41:$AK$47,$B$41:$B$47,AC66))/$AL$5, "記載する期間を選択してください"))</f>
        <v>#DIV/0!</v>
      </c>
      <c r="AD67" s="502"/>
      <c r="AE67" s="502" t="e">
        <f>IF($AK$3="４週", (SUMIFS($AK$12:$AK$31,$B$12:$B$31,AE66) + SUMIFS($AK$41:$AK$47,$B$41:$B$47,AE66))/4/$AH$5, IF($AK$3="歴月", (SUMIFS($AK$12:$AK$31,$B$12:$B$31,AE66) + SUMIFS($AK$41:$AK$47,$B$41:$B$47,AE66))/$AL$5, "記載する期間を選択してください"))</f>
        <v>#DIV/0!</v>
      </c>
      <c r="AF67" s="503"/>
      <c r="AG67" s="501" t="e">
        <f>IF($AK$3="４週", (SUMIFS($AK$12:$AK$31,$B$12:$B$31,AG66) + SUMIFS($AK$41:$AK$47,$B$41:$B$47,AG66))/4/$AH$5, IF($AK$3="歴月", (SUMIFS($AK$12:$AK$31,$B$12:$B$31,AG66) + SUMIFS($AK$41:$AK$47,$B$41:$B$47,AG66))/$AL$5, "記載する期間を選択してください"))</f>
        <v>#DIV/0!</v>
      </c>
      <c r="AH67" s="502"/>
      <c r="AI67" s="502"/>
      <c r="AJ67" s="502"/>
      <c r="AK67" s="503"/>
      <c r="AL67" s="501" t="e">
        <f>IF($AK$3="４週", (SUMIFS($AK$12:$AK$31,$B$12:$B$31,AL66) + SUMIFS($AK$41:$AK$47,$B$41:$B$47,AL66))/4/$AH$5, IF($AK$3="歴月", (SUMIFS($AK$12:$AK$31,$B$12:$B$31,AL66) + SUMIFS($AK$41:$AK$47,$B$41:$B$47,AL66))/$AL$5, "記載する期間を選択してください"))</f>
        <v>#DIV/0!</v>
      </c>
      <c r="AM67" s="503"/>
      <c r="AN67" s="154"/>
    </row>
    <row r="68" spans="1:40" ht="5.0999999999999996" customHeight="1">
      <c r="A68" s="154"/>
      <c r="B68" s="157"/>
      <c r="C68" s="209">
        <v>2</v>
      </c>
      <c r="D68" s="209"/>
      <c r="E68" s="209">
        <v>3</v>
      </c>
      <c r="F68" s="209"/>
      <c r="G68" s="209"/>
      <c r="H68" s="209"/>
      <c r="I68" s="209">
        <v>4</v>
      </c>
      <c r="J68" s="209"/>
      <c r="K68" s="209"/>
      <c r="L68" s="209"/>
      <c r="M68" s="209"/>
      <c r="N68" s="209"/>
      <c r="O68" s="209">
        <v>5</v>
      </c>
      <c r="P68" s="209"/>
      <c r="Q68" s="209"/>
      <c r="R68" s="209"/>
      <c r="S68" s="209"/>
      <c r="T68" s="209"/>
      <c r="U68" s="209">
        <v>6</v>
      </c>
      <c r="V68" s="209"/>
      <c r="W68" s="209"/>
      <c r="X68" s="209"/>
      <c r="Y68" s="209"/>
      <c r="Z68" s="209"/>
      <c r="AA68" s="209">
        <v>7</v>
      </c>
      <c r="AB68" s="209"/>
      <c r="AC68" s="209"/>
      <c r="AD68" s="209"/>
      <c r="AE68" s="209"/>
      <c r="AF68" s="209"/>
      <c r="AG68" s="209">
        <v>8</v>
      </c>
      <c r="AH68" s="209"/>
      <c r="AI68" s="209"/>
      <c r="AJ68" s="209"/>
      <c r="AK68" s="209"/>
      <c r="AL68" s="209">
        <v>9</v>
      </c>
      <c r="AM68" s="210"/>
      <c r="AN68" s="154"/>
    </row>
    <row r="69" spans="1:40" ht="15" customHeight="1">
      <c r="A69" s="183" t="s">
        <v>159</v>
      </c>
      <c r="B69" s="211"/>
      <c r="C69" s="212"/>
      <c r="D69" s="212"/>
      <c r="E69" s="212"/>
      <c r="F69" s="213"/>
      <c r="G69" s="212"/>
      <c r="H69" s="209"/>
      <c r="I69" s="209"/>
      <c r="J69" s="209"/>
      <c r="K69" s="209"/>
      <c r="L69" s="209"/>
      <c r="M69" s="209"/>
      <c r="N69" s="209"/>
      <c r="O69" s="209"/>
      <c r="P69" s="209"/>
      <c r="Q69" s="209"/>
      <c r="R69" s="209">
        <v>6</v>
      </c>
      <c r="S69" s="209"/>
      <c r="T69" s="209"/>
      <c r="U69" s="209"/>
      <c r="V69" s="209"/>
      <c r="W69" s="209"/>
      <c r="X69" s="209">
        <v>7</v>
      </c>
      <c r="Y69" s="209"/>
      <c r="Z69" s="209"/>
      <c r="AA69" s="209"/>
      <c r="AB69" s="209"/>
      <c r="AC69" s="209"/>
      <c r="AD69" s="209">
        <v>8</v>
      </c>
      <c r="AE69" s="209"/>
      <c r="AF69" s="209"/>
      <c r="AG69" s="214"/>
      <c r="AH69" s="214"/>
      <c r="AI69" s="214"/>
      <c r="AJ69" s="214">
        <v>9</v>
      </c>
      <c r="AK69" s="215"/>
      <c r="AL69" s="215"/>
      <c r="AM69" s="154"/>
    </row>
    <row r="70" spans="1:40" s="183" customFormat="1" ht="15" customHeight="1">
      <c r="A70" s="183" t="s">
        <v>160</v>
      </c>
      <c r="B70" s="207"/>
      <c r="C70" s="207"/>
      <c r="D70" s="207"/>
      <c r="E70" s="207"/>
      <c r="F70" s="207"/>
      <c r="G70" s="207"/>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c r="AK70" s="153"/>
      <c r="AL70" s="153"/>
      <c r="AM70" s="153"/>
    </row>
    <row r="71" spans="1:40" s="183" customFormat="1" ht="15" customHeight="1">
      <c r="A71" s="183" t="s">
        <v>206</v>
      </c>
      <c r="B71" s="207"/>
      <c r="C71" s="207"/>
      <c r="D71" s="207"/>
      <c r="E71" s="207"/>
      <c r="F71" s="207"/>
      <c r="G71" s="207"/>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3"/>
      <c r="AL71" s="153"/>
      <c r="AM71" s="153"/>
    </row>
    <row r="72" spans="1:40" s="183" customFormat="1" ht="15" customHeight="1">
      <c r="A72" s="183" t="s">
        <v>161</v>
      </c>
      <c r="B72" s="207"/>
      <c r="C72" s="207"/>
      <c r="D72" s="207"/>
      <c r="E72" s="207"/>
      <c r="F72" s="207"/>
      <c r="G72" s="207"/>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c r="AK72" s="153"/>
      <c r="AL72" s="153"/>
      <c r="AM72" s="153"/>
    </row>
    <row r="73" spans="1:40" s="183" customFormat="1" ht="15" customHeight="1">
      <c r="A73" s="183" t="s">
        <v>162</v>
      </c>
      <c r="B73" s="207"/>
      <c r="C73" s="207"/>
      <c r="D73" s="207"/>
      <c r="E73" s="207"/>
      <c r="F73" s="207"/>
      <c r="G73" s="207"/>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row>
    <row r="74" spans="1:40" ht="15" customHeight="1">
      <c r="A74" s="183" t="s">
        <v>163</v>
      </c>
      <c r="B74" s="216"/>
      <c r="C74" s="183"/>
      <c r="D74" s="183"/>
      <c r="E74" s="183"/>
      <c r="F74" s="183"/>
      <c r="G74" s="183"/>
    </row>
    <row r="75" spans="1:40" ht="15" customHeight="1">
      <c r="A75" s="183" t="s">
        <v>164</v>
      </c>
      <c r="B75" s="216"/>
      <c r="C75" s="183"/>
      <c r="D75" s="183"/>
      <c r="E75" s="183"/>
      <c r="F75" s="183"/>
      <c r="G75" s="183"/>
    </row>
    <row r="76" spans="1:40" ht="15" customHeight="1">
      <c r="A76" s="183"/>
      <c r="B76" s="169" t="s">
        <v>165</v>
      </c>
      <c r="C76" s="464" t="s">
        <v>166</v>
      </c>
      <c r="D76" s="464"/>
      <c r="E76" s="464"/>
      <c r="F76" s="183"/>
      <c r="G76" s="183"/>
    </row>
    <row r="77" spans="1:40" ht="15" customHeight="1">
      <c r="A77" s="183"/>
      <c r="B77" s="217" t="s">
        <v>183</v>
      </c>
      <c r="C77" s="499" t="s">
        <v>167</v>
      </c>
      <c r="D77" s="499"/>
      <c r="E77" s="499"/>
      <c r="F77" s="183"/>
      <c r="G77" s="183"/>
    </row>
    <row r="78" spans="1:40" ht="15" customHeight="1">
      <c r="A78" s="183"/>
      <c r="B78" s="217" t="s">
        <v>184</v>
      </c>
      <c r="C78" s="499" t="s">
        <v>168</v>
      </c>
      <c r="D78" s="499"/>
      <c r="E78" s="499"/>
      <c r="F78" s="183"/>
      <c r="G78" s="183"/>
    </row>
    <row r="79" spans="1:40" ht="15" customHeight="1">
      <c r="A79" s="183"/>
      <c r="B79" s="217" t="s">
        <v>185</v>
      </c>
      <c r="C79" s="499" t="s">
        <v>169</v>
      </c>
      <c r="D79" s="499"/>
      <c r="E79" s="499"/>
      <c r="F79" s="183"/>
      <c r="G79" s="183"/>
    </row>
    <row r="80" spans="1:40" ht="15" customHeight="1">
      <c r="A80" s="183"/>
      <c r="B80" s="217" t="s">
        <v>186</v>
      </c>
      <c r="C80" s="499" t="s">
        <v>170</v>
      </c>
      <c r="D80" s="499"/>
      <c r="E80" s="499"/>
      <c r="F80" s="183"/>
      <c r="G80" s="183"/>
    </row>
    <row r="81" spans="1:7" ht="15" customHeight="1">
      <c r="A81" s="183"/>
      <c r="B81" s="183" t="s">
        <v>171</v>
      </c>
      <c r="C81" s="183"/>
      <c r="D81" s="183"/>
      <c r="E81" s="183"/>
      <c r="F81" s="183"/>
      <c r="G81" s="183"/>
    </row>
    <row r="82" spans="1:7" ht="15" customHeight="1">
      <c r="A82" s="183"/>
      <c r="B82" s="183" t="s">
        <v>188</v>
      </c>
      <c r="C82" s="183"/>
      <c r="D82" s="183"/>
      <c r="E82" s="183"/>
      <c r="F82" s="183"/>
      <c r="G82" s="183"/>
    </row>
    <row r="83" spans="1:7" ht="15" customHeight="1">
      <c r="A83" s="183"/>
      <c r="B83" s="183" t="s">
        <v>172</v>
      </c>
      <c r="C83" s="183"/>
      <c r="D83" s="183"/>
      <c r="E83" s="183"/>
      <c r="F83" s="183"/>
      <c r="G83" s="183"/>
    </row>
    <row r="84" spans="1:7" ht="15" customHeight="1">
      <c r="A84" s="183" t="s">
        <v>173</v>
      </c>
      <c r="B84" s="216"/>
      <c r="C84" s="183"/>
      <c r="D84" s="183"/>
      <c r="E84" s="183"/>
      <c r="F84" s="183"/>
      <c r="G84" s="183"/>
    </row>
    <row r="85" spans="1:7" ht="15" customHeight="1">
      <c r="A85" s="183" t="s">
        <v>174</v>
      </c>
      <c r="B85" s="216"/>
      <c r="C85" s="183"/>
      <c r="D85" s="183"/>
      <c r="E85" s="183"/>
      <c r="F85" s="183"/>
      <c r="G85" s="183"/>
    </row>
    <row r="86" spans="1:7" ht="15" customHeight="1">
      <c r="A86" s="183" t="s">
        <v>189</v>
      </c>
      <c r="B86" s="216"/>
      <c r="C86" s="183"/>
      <c r="D86" s="183"/>
      <c r="E86" s="183"/>
      <c r="F86" s="183"/>
      <c r="G86" s="183"/>
    </row>
    <row r="87" spans="1:7" ht="15" customHeight="1">
      <c r="A87" s="183" t="s">
        <v>175</v>
      </c>
      <c r="B87" s="216"/>
      <c r="C87" s="183"/>
      <c r="D87" s="183"/>
      <c r="E87" s="183"/>
      <c r="F87" s="183"/>
      <c r="G87" s="183"/>
    </row>
    <row r="88" spans="1:7" ht="15" customHeight="1">
      <c r="A88" s="183" t="s">
        <v>233</v>
      </c>
      <c r="B88" s="216"/>
      <c r="C88" s="183"/>
      <c r="D88" s="183"/>
      <c r="E88" s="183"/>
      <c r="F88" s="183"/>
      <c r="G88" s="183"/>
    </row>
    <row r="89" spans="1:7" ht="15" customHeight="1">
      <c r="A89" s="183" t="s">
        <v>176</v>
      </c>
      <c r="B89" s="216"/>
      <c r="C89" s="183"/>
      <c r="D89" s="183"/>
      <c r="E89" s="183"/>
      <c r="F89" s="183"/>
      <c r="G89" s="183"/>
    </row>
    <row r="90" spans="1:7" ht="15" customHeight="1">
      <c r="A90" s="183" t="s">
        <v>177</v>
      </c>
      <c r="B90" s="216"/>
      <c r="C90" s="183"/>
      <c r="D90" s="183"/>
      <c r="E90" s="183"/>
      <c r="F90" s="183"/>
      <c r="G90" s="183"/>
    </row>
    <row r="91" spans="1:7" ht="15" customHeight="1">
      <c r="A91" s="183" t="s">
        <v>178</v>
      </c>
      <c r="B91" s="216"/>
      <c r="C91" s="183"/>
      <c r="D91" s="183"/>
      <c r="E91" s="183"/>
      <c r="F91" s="183"/>
      <c r="G91" s="183"/>
    </row>
    <row r="92" spans="1:7" ht="15" customHeight="1">
      <c r="A92" s="183" t="s">
        <v>179</v>
      </c>
      <c r="B92" s="216"/>
      <c r="C92" s="183"/>
      <c r="D92" s="183"/>
      <c r="E92" s="183"/>
      <c r="F92" s="183"/>
      <c r="G92" s="183"/>
    </row>
    <row r="93" spans="1:7" ht="15" customHeight="1">
      <c r="A93" s="183" t="s">
        <v>180</v>
      </c>
      <c r="B93" s="216"/>
      <c r="C93" s="183"/>
      <c r="D93" s="183"/>
      <c r="E93" s="183"/>
      <c r="F93" s="183"/>
      <c r="G93" s="183"/>
    </row>
    <row r="94" spans="1:7" ht="15" customHeight="1">
      <c r="A94" s="183" t="s">
        <v>181</v>
      </c>
      <c r="B94" s="216"/>
      <c r="C94" s="183"/>
      <c r="D94" s="183"/>
      <c r="E94" s="183"/>
      <c r="F94" s="183"/>
      <c r="G94" s="183"/>
    </row>
    <row r="95" spans="1:7" ht="15" customHeight="1">
      <c r="A95" s="183" t="s">
        <v>182</v>
      </c>
      <c r="B95" s="216"/>
      <c r="C95" s="183"/>
      <c r="D95" s="183"/>
      <c r="E95" s="183"/>
      <c r="F95" s="183"/>
      <c r="G95" s="183"/>
    </row>
    <row r="96" spans="1:7" ht="15" customHeight="1">
      <c r="A96" s="183" t="s">
        <v>187</v>
      </c>
      <c r="B96" s="216"/>
      <c r="C96" s="183"/>
      <c r="D96" s="183"/>
      <c r="E96" s="183"/>
      <c r="F96" s="183"/>
      <c r="G96" s="183"/>
    </row>
  </sheetData>
  <sheetProtection algorithmName="SHA-512" hashValue="gv3rRpzcpQpLJzHee7JRxOLV+gWb/sozQKfh8xgRqqK31itFyB4+Au/rRKbmqHvYL0hJvT9OmHiBOQldaP5h0A==" saltValue="pGQKGPubBF7wXVtKoW1Pzg==" spinCount="100000" sheet="1" objects="1" scenarios="1"/>
  <mergeCells count="144">
    <mergeCell ref="C79:E79"/>
    <mergeCell ref="C80:E80"/>
    <mergeCell ref="AA67:AF67"/>
    <mergeCell ref="AG67:AK67"/>
    <mergeCell ref="AL67:AM67"/>
    <mergeCell ref="C76:E76"/>
    <mergeCell ref="C77:E77"/>
    <mergeCell ref="C78:E78"/>
    <mergeCell ref="O66:T66"/>
    <mergeCell ref="U66:Z66"/>
    <mergeCell ref="AA66:AF66"/>
    <mergeCell ref="AG66:AK66"/>
    <mergeCell ref="AL66:AM66"/>
    <mergeCell ref="C67:D67"/>
    <mergeCell ref="E67:H67"/>
    <mergeCell ref="I67:N67"/>
    <mergeCell ref="O67:T67"/>
    <mergeCell ref="U67:Z67"/>
    <mergeCell ref="A63:B63"/>
    <mergeCell ref="C63:D63"/>
    <mergeCell ref="E63:H63"/>
    <mergeCell ref="I63:N63"/>
    <mergeCell ref="C66:D66"/>
    <mergeCell ref="E66:H66"/>
    <mergeCell ref="I66:N66"/>
    <mergeCell ref="AD59:AF59"/>
    <mergeCell ref="AG59:AI59"/>
    <mergeCell ref="AJ59:AK59"/>
    <mergeCell ref="A62:B62"/>
    <mergeCell ref="C62:D62"/>
    <mergeCell ref="E62:H62"/>
    <mergeCell ref="I62:N62"/>
    <mergeCell ref="AL58:AL59"/>
    <mergeCell ref="A59:C59"/>
    <mergeCell ref="F59:H59"/>
    <mergeCell ref="I59:K59"/>
    <mergeCell ref="L59:N59"/>
    <mergeCell ref="O59:Q59"/>
    <mergeCell ref="R59:T59"/>
    <mergeCell ref="U59:W59"/>
    <mergeCell ref="X59:Z59"/>
    <mergeCell ref="AA59:AC59"/>
    <mergeCell ref="U58:W58"/>
    <mergeCell ref="X58:Z58"/>
    <mergeCell ref="AA58:AC58"/>
    <mergeCell ref="AD58:AF58"/>
    <mergeCell ref="AG58:AI58"/>
    <mergeCell ref="AJ58:AK58"/>
    <mergeCell ref="A58:C58"/>
    <mergeCell ref="F58:H58"/>
    <mergeCell ref="I58:K58"/>
    <mergeCell ref="L58:N58"/>
    <mergeCell ref="O58:Q58"/>
    <mergeCell ref="R58:T58"/>
    <mergeCell ref="U57:W57"/>
    <mergeCell ref="X57:Z57"/>
    <mergeCell ref="AA57:AC57"/>
    <mergeCell ref="AD57:AF57"/>
    <mergeCell ref="AG57:AI57"/>
    <mergeCell ref="AJ57:AK57"/>
    <mergeCell ref="A57:C57"/>
    <mergeCell ref="F57:H57"/>
    <mergeCell ref="I57:K57"/>
    <mergeCell ref="L57:N57"/>
    <mergeCell ref="O57:Q57"/>
    <mergeCell ref="R57:T57"/>
    <mergeCell ref="AM47:AN47"/>
    <mergeCell ref="AM48:AN48"/>
    <mergeCell ref="A49:E49"/>
    <mergeCell ref="A50:E50"/>
    <mergeCell ref="A51:E51"/>
    <mergeCell ref="AM41:AN41"/>
    <mergeCell ref="AM42:AN42"/>
    <mergeCell ref="AM43:AN43"/>
    <mergeCell ref="AM44:AN44"/>
    <mergeCell ref="AM45:AN45"/>
    <mergeCell ref="AM46:AN46"/>
    <mergeCell ref="AL37:AL40"/>
    <mergeCell ref="AM37:AN40"/>
    <mergeCell ref="B38:B40"/>
    <mergeCell ref="C38:C40"/>
    <mergeCell ref="D38:D40"/>
    <mergeCell ref="E38:E40"/>
    <mergeCell ref="F38:L38"/>
    <mergeCell ref="M38:S38"/>
    <mergeCell ref="T38:Z38"/>
    <mergeCell ref="F37:H37"/>
    <mergeCell ref="J37:O37"/>
    <mergeCell ref="P37:R37"/>
    <mergeCell ref="S37:T37"/>
    <mergeCell ref="AK37:AK40"/>
    <mergeCell ref="AA38:AG38"/>
    <mergeCell ref="AH38:AJ38"/>
    <mergeCell ref="AM17:AN17"/>
    <mergeCell ref="AM30:AN30"/>
    <mergeCell ref="AM31:AN31"/>
    <mergeCell ref="AM32:AN33"/>
    <mergeCell ref="AM24:AN24"/>
    <mergeCell ref="AM25:AN25"/>
    <mergeCell ref="AM26:AN26"/>
    <mergeCell ref="AM27:AN27"/>
    <mergeCell ref="AM28:AN28"/>
    <mergeCell ref="AM29:AN29"/>
    <mergeCell ref="AK1:AN1"/>
    <mergeCell ref="M2:P2"/>
    <mergeCell ref="Q2:R2"/>
    <mergeCell ref="S2:T2"/>
    <mergeCell ref="U2:V2"/>
    <mergeCell ref="AK2:AN2"/>
    <mergeCell ref="AK8:AK11"/>
    <mergeCell ref="AL8:AL11"/>
    <mergeCell ref="AM8:AN11"/>
    <mergeCell ref="M9:S9"/>
    <mergeCell ref="T9:Z9"/>
    <mergeCell ref="AA9:AG9"/>
    <mergeCell ref="AH9:AJ9"/>
    <mergeCell ref="AK3:AN3"/>
    <mergeCell ref="AK4:AN4"/>
    <mergeCell ref="AH5:AJ5"/>
    <mergeCell ref="B7:AM7"/>
    <mergeCell ref="A33:E33"/>
    <mergeCell ref="A32:E32"/>
    <mergeCell ref="A37:B37"/>
    <mergeCell ref="A36:AM36"/>
    <mergeCell ref="A48:E48"/>
    <mergeCell ref="A38:A40"/>
    <mergeCell ref="A8:A11"/>
    <mergeCell ref="B8:B11"/>
    <mergeCell ref="C8:C11"/>
    <mergeCell ref="D8:D11"/>
    <mergeCell ref="E8:E11"/>
    <mergeCell ref="F8:AJ8"/>
    <mergeCell ref="F9:L9"/>
    <mergeCell ref="AM18:AN18"/>
    <mergeCell ref="AM19:AN19"/>
    <mergeCell ref="AM20:AN20"/>
    <mergeCell ref="AM21:AN21"/>
    <mergeCell ref="AM22:AN22"/>
    <mergeCell ref="AM23:AN23"/>
    <mergeCell ref="AM12:AN12"/>
    <mergeCell ref="AM13:AN13"/>
    <mergeCell ref="AM14:AN14"/>
    <mergeCell ref="AM15:AN15"/>
    <mergeCell ref="AM16:AN16"/>
  </mergeCells>
  <phoneticPr fontId="27"/>
  <conditionalFormatting sqref="AH5:AJ5">
    <cfRule type="expression" dxfId="23" priority="4">
      <formula>$AK$3="歴月"</formula>
    </cfRule>
  </conditionalFormatting>
  <conditionalFormatting sqref="AL8:AL33">
    <cfRule type="expression" dxfId="21" priority="2">
      <formula>$AK$3="歴月"</formula>
    </cfRule>
  </conditionalFormatting>
  <conditionalFormatting sqref="AL37:AL48">
    <cfRule type="expression" dxfId="20" priority="1">
      <formula>$AK$3="歴月"</formula>
    </cfRule>
  </conditionalFormatting>
  <dataValidations count="6">
    <dataValidation type="list" allowBlank="1" showInputMessage="1" showErrorMessage="1" sqref="B12:B31 B41:B47" xr:uid="{93B60B66-DEB9-47C2-8135-7296408D49C3}">
      <formula1>INDIRECT($AK$1)</formula1>
    </dataValidation>
    <dataValidation type="list" allowBlank="1" showInputMessage="1" showErrorMessage="1" sqref="AK3:AN3" xr:uid="{BDB946E2-D880-4912-8504-3E2F6361732D}">
      <formula1>"４週,歴月"</formula1>
    </dataValidation>
    <dataValidation type="list" allowBlank="1" showInputMessage="1" showErrorMessage="1" sqref="AK4:AN4" xr:uid="{14993D1D-D2A3-4C91-93D2-14370E35AA63}">
      <formula1>"予定,実績"</formula1>
    </dataValidation>
    <dataValidation type="list" allowBlank="1" showInputMessage="1" showErrorMessage="1" sqref="C12:C31 C41:C47" xr:uid="{C61A45B6-D21B-4573-B504-03BC6E4A02C9}">
      <formula1>"A,B,C,D"</formula1>
    </dataValidation>
    <dataValidation operator="greaterThanOrEqual" allowBlank="1" showInputMessage="1" showErrorMessage="1" sqref="I64 AJ58:AJ59 AL58 L60 L64 I60" xr:uid="{DE08647A-7E5C-4EE8-992E-F12F60E2773D}"/>
    <dataValidation type="whole" operator="greaterThanOrEqual" allowBlank="1" showInputMessage="1" showErrorMessage="1" sqref="I58:I59 D58:F59 AG58:AG59 AD58:AD59 AA58:AA59 X58:X59 U58:U59 R58:R59 O58:O59 L58:L59" xr:uid="{4591F514-2693-4145-B395-881A53955B97}">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9" fitToWidth="0" fitToHeight="0" orientation="landscape" r:id="rId1"/>
  <headerFooter alignWithMargins="0">
    <oddHeader>&amp;L&amp;"ＭＳ ゴシック,標準"&amp;10（参考様式）</oddHeader>
  </headerFooter>
  <rowBreaks count="2" manualBreakCount="2">
    <brk id="35" max="39" man="1"/>
    <brk id="55" max="39" man="1"/>
  </rowBreaks>
  <extLst>
    <ext xmlns:x14="http://schemas.microsoft.com/office/spreadsheetml/2009/9/main" uri="{78C0D931-6437-407d-A8EE-F0AAD7539E65}">
      <x14:conditionalFormattings>
        <x14:conditionalFormatting xmlns:xm="http://schemas.microsoft.com/office/excel/2006/main">
          <x14:cfRule type="expression" priority="3" id="{C95DBCE6-52C4-496A-9E7C-ECD814564B33}">
            <xm:f>'別紙２ 勤務形態一覧表（就A・B）【実施月】'!$AK$3="４週"</xm:f>
            <x14:dxf>
              <fill>
                <patternFill patternType="darkUp">
                  <bgColor theme="1"/>
                </patternFill>
              </fill>
            </x14:dxf>
          </x14:cfRule>
          <xm:sqref>AH37:AJ37 AH38 AH41:AJ47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B6041C3-D609-4264-AEEB-CE4F30B51003}">
          <x14:formula1>
            <xm:f>選択肢!$A$33:$D$33</xm:f>
          </x14:formula1>
          <xm:sqref>A12:A31 A41:A47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01961-5763-4B9A-A4B5-EBA3AE49EABB}">
  <dimension ref="A1:AQ96"/>
  <sheetViews>
    <sheetView showGridLines="0" zoomScaleNormal="100" zoomScaleSheetLayoutView="100" workbookViewId="0">
      <selection activeCell="AK1" sqref="AK1:AN1"/>
    </sheetView>
  </sheetViews>
  <sheetFormatPr defaultColWidth="8.25" defaultRowHeight="21" customHeight="1"/>
  <cols>
    <col min="1" max="1" width="2.625" style="157" customWidth="1"/>
    <col min="2" max="2" width="14.25" style="151" customWidth="1"/>
    <col min="3" max="3" width="6.625" style="157" customWidth="1"/>
    <col min="4" max="5" width="7.625" style="157" customWidth="1"/>
    <col min="6" max="36" width="2.625" style="157" customWidth="1"/>
    <col min="37" max="37" width="6.625" style="157" customWidth="1"/>
    <col min="38" max="39" width="7.625" style="157" customWidth="1"/>
    <col min="40" max="40" width="5.625" style="157" customWidth="1"/>
    <col min="41" max="16384" width="8.25" style="157"/>
  </cols>
  <sheetData>
    <row r="1" spans="1:40" ht="20.100000000000001" customHeight="1">
      <c r="A1" s="150" t="s">
        <v>270</v>
      </c>
      <c r="C1" s="152"/>
      <c r="D1" s="152"/>
      <c r="E1" s="152"/>
      <c r="F1" s="152"/>
      <c r="G1" s="152"/>
      <c r="H1" s="152"/>
      <c r="I1" s="152"/>
      <c r="J1" s="152"/>
      <c r="K1" s="152"/>
      <c r="L1" s="152"/>
      <c r="M1" s="152"/>
      <c r="N1" s="152"/>
      <c r="O1" s="152"/>
      <c r="P1" s="152"/>
      <c r="Q1" s="152"/>
      <c r="R1" s="152"/>
      <c r="S1" s="152"/>
      <c r="T1" s="152"/>
      <c r="U1" s="152"/>
      <c r="V1" s="152"/>
      <c r="W1" s="152"/>
      <c r="X1" s="153"/>
      <c r="Y1" s="153"/>
      <c r="Z1" s="154"/>
      <c r="AA1" s="154"/>
      <c r="AB1" s="154"/>
      <c r="AC1" s="154"/>
      <c r="AD1" s="155"/>
      <c r="AE1" s="155"/>
      <c r="AF1" s="155"/>
      <c r="AG1" s="155"/>
      <c r="AH1" s="155"/>
      <c r="AI1" s="156" t="s">
        <v>148</v>
      </c>
      <c r="AJ1" s="156"/>
      <c r="AK1" s="471" t="s">
        <v>97</v>
      </c>
      <c r="AL1" s="471"/>
      <c r="AM1" s="471"/>
      <c r="AN1" s="471"/>
    </row>
    <row r="2" spans="1:40" ht="18" customHeight="1">
      <c r="A2" s="154"/>
      <c r="B2" s="158"/>
      <c r="C2" s="158"/>
      <c r="D2" s="158"/>
      <c r="E2" s="158"/>
      <c r="F2" s="158"/>
      <c r="G2" s="158"/>
      <c r="H2" s="158"/>
      <c r="I2" s="158"/>
      <c r="J2" s="158"/>
      <c r="K2" s="158"/>
      <c r="L2" s="158"/>
      <c r="M2" s="472">
        <v>2024</v>
      </c>
      <c r="N2" s="472"/>
      <c r="O2" s="472"/>
      <c r="P2" s="472"/>
      <c r="Q2" s="473" t="s">
        <v>144</v>
      </c>
      <c r="R2" s="473"/>
      <c r="S2" s="472">
        <v>5</v>
      </c>
      <c r="T2" s="472"/>
      <c r="U2" s="473" t="s">
        <v>145</v>
      </c>
      <c r="V2" s="473"/>
      <c r="W2" s="159" t="s">
        <v>300</v>
      </c>
      <c r="X2" s="158"/>
      <c r="Y2" s="158"/>
      <c r="Z2" s="154"/>
      <c r="AA2" s="154"/>
      <c r="AC2" s="156"/>
      <c r="AD2" s="158"/>
      <c r="AE2" s="158"/>
      <c r="AF2" s="158"/>
      <c r="AG2" s="158"/>
      <c r="AH2" s="158"/>
      <c r="AI2" s="156" t="s">
        <v>149</v>
      </c>
      <c r="AJ2" s="156"/>
      <c r="AK2" s="474"/>
      <c r="AL2" s="474"/>
      <c r="AM2" s="474"/>
      <c r="AN2" s="474"/>
    </row>
    <row r="3" spans="1:40" ht="18" customHeight="1">
      <c r="A3" s="160"/>
      <c r="B3" s="160"/>
      <c r="C3" s="160"/>
      <c r="D3" s="160"/>
      <c r="E3" s="160"/>
      <c r="F3" s="160"/>
      <c r="G3" s="160"/>
      <c r="H3" s="160"/>
      <c r="I3" s="160"/>
      <c r="J3" s="160"/>
      <c r="K3" s="160"/>
      <c r="L3" s="160"/>
      <c r="M3" s="160"/>
      <c r="N3" s="160"/>
      <c r="O3" s="160"/>
      <c r="P3" s="160"/>
      <c r="Q3" s="160"/>
      <c r="R3" s="160"/>
      <c r="S3" s="160"/>
      <c r="T3" s="160"/>
      <c r="U3" s="160"/>
      <c r="V3" s="160"/>
      <c r="W3" s="160"/>
      <c r="Y3" s="161"/>
      <c r="Z3" s="161"/>
      <c r="AA3" s="161"/>
      <c r="AB3" s="154"/>
      <c r="AC3" s="161"/>
      <c r="AD3" s="161"/>
      <c r="AE3" s="161"/>
      <c r="AF3" s="161"/>
      <c r="AG3" s="161"/>
      <c r="AH3" s="161"/>
      <c r="AI3" s="162" t="s">
        <v>152</v>
      </c>
      <c r="AJ3" s="156"/>
      <c r="AK3" s="479" t="s">
        <v>241</v>
      </c>
      <c r="AL3" s="479"/>
      <c r="AM3" s="479"/>
      <c r="AN3" s="479"/>
    </row>
    <row r="4" spans="1:40" ht="18" customHeight="1">
      <c r="A4" s="160"/>
      <c r="B4" s="160"/>
      <c r="C4" s="160"/>
      <c r="D4" s="160"/>
      <c r="E4" s="160"/>
      <c r="F4" s="160"/>
      <c r="G4" s="160"/>
      <c r="H4" s="160"/>
      <c r="I4" s="160"/>
      <c r="J4" s="160"/>
      <c r="K4" s="160"/>
      <c r="L4" s="160"/>
      <c r="M4" s="160"/>
      <c r="N4" s="160"/>
      <c r="O4" s="160"/>
      <c r="P4" s="160"/>
      <c r="Q4" s="160"/>
      <c r="R4" s="160"/>
      <c r="S4" s="160"/>
      <c r="T4" s="160"/>
      <c r="U4" s="160"/>
      <c r="V4" s="160"/>
      <c r="W4" s="160"/>
      <c r="Y4" s="161"/>
      <c r="Z4" s="161"/>
      <c r="AA4" s="161"/>
      <c r="AB4" s="154"/>
      <c r="AC4" s="161"/>
      <c r="AD4" s="161"/>
      <c r="AE4" s="161"/>
      <c r="AF4" s="161"/>
      <c r="AG4" s="161"/>
      <c r="AH4" s="161"/>
      <c r="AI4" s="162" t="s">
        <v>153</v>
      </c>
      <c r="AJ4" s="156"/>
      <c r="AK4" s="479" t="s">
        <v>246</v>
      </c>
      <c r="AL4" s="479"/>
      <c r="AM4" s="479"/>
      <c r="AN4" s="479"/>
    </row>
    <row r="5" spans="1:40" ht="18" customHeight="1">
      <c r="A5" s="160"/>
      <c r="B5" s="160"/>
      <c r="C5" s="160"/>
      <c r="D5" s="160"/>
      <c r="E5" s="160"/>
      <c r="F5" s="160"/>
      <c r="G5" s="160"/>
      <c r="H5" s="160"/>
      <c r="I5" s="160"/>
      <c r="J5" s="160"/>
      <c r="K5" s="160"/>
      <c r="L5" s="160"/>
      <c r="M5" s="160"/>
      <c r="N5" s="160"/>
      <c r="O5" s="160"/>
      <c r="P5" s="160"/>
      <c r="Q5" s="160"/>
      <c r="R5" s="160"/>
      <c r="S5" s="160"/>
      <c r="U5" s="160"/>
      <c r="V5" s="160"/>
      <c r="W5" s="160"/>
      <c r="Y5" s="161"/>
      <c r="Z5" s="161"/>
      <c r="AA5" s="161"/>
      <c r="AB5" s="154"/>
      <c r="AC5" s="161"/>
      <c r="AD5" s="161"/>
      <c r="AE5" s="161"/>
      <c r="AF5" s="161"/>
      <c r="AG5" s="162" t="s">
        <v>154</v>
      </c>
      <c r="AH5" s="480"/>
      <c r="AI5" s="480"/>
      <c r="AJ5" s="480"/>
      <c r="AK5" s="161" t="s">
        <v>150</v>
      </c>
      <c r="AL5" s="149"/>
      <c r="AM5" s="161" t="s">
        <v>151</v>
      </c>
      <c r="AN5" s="154"/>
    </row>
    <row r="6" spans="1:40" ht="9.9499999999999993" customHeight="1" thickBot="1">
      <c r="A6" s="154"/>
      <c r="B6" s="163"/>
      <c r="C6" s="163"/>
      <c r="D6" s="163"/>
      <c r="E6" s="163"/>
      <c r="F6" s="163"/>
      <c r="G6" s="163"/>
      <c r="H6" s="163"/>
      <c r="I6" s="163"/>
      <c r="J6" s="163"/>
      <c r="K6" s="163"/>
      <c r="L6" s="163"/>
      <c r="M6" s="163"/>
      <c r="N6" s="163"/>
      <c r="O6" s="163"/>
      <c r="P6" s="163"/>
      <c r="Q6" s="163"/>
      <c r="R6" s="163"/>
      <c r="S6" s="163"/>
      <c r="T6" s="163"/>
      <c r="U6" s="163"/>
      <c r="V6" s="163"/>
      <c r="W6" s="163"/>
      <c r="X6" s="158"/>
      <c r="Y6" s="158"/>
      <c r="Z6" s="158"/>
      <c r="AA6" s="158"/>
      <c r="AB6" s="158"/>
      <c r="AC6" s="158"/>
      <c r="AD6" s="158"/>
      <c r="AE6" s="158"/>
      <c r="AF6" s="158"/>
      <c r="AG6" s="158"/>
      <c r="AH6" s="158"/>
      <c r="AI6" s="158"/>
      <c r="AJ6" s="158"/>
      <c r="AK6" s="158"/>
      <c r="AL6" s="158"/>
      <c r="AM6" s="154"/>
      <c r="AN6" s="154"/>
    </row>
    <row r="7" spans="1:40" s="166" customFormat="1" ht="18" customHeight="1" thickBot="1">
      <c r="A7" s="164"/>
      <c r="B7" s="456" t="s">
        <v>296</v>
      </c>
      <c r="C7" s="456"/>
      <c r="D7" s="456"/>
      <c r="E7" s="456"/>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165"/>
    </row>
    <row r="8" spans="1:40" ht="15" customHeight="1">
      <c r="A8" s="461" t="s">
        <v>304</v>
      </c>
      <c r="B8" s="463" t="s">
        <v>155</v>
      </c>
      <c r="C8" s="465" t="s">
        <v>156</v>
      </c>
      <c r="D8" s="463" t="s">
        <v>157</v>
      </c>
      <c r="E8" s="467" t="s">
        <v>158</v>
      </c>
      <c r="F8" s="469" t="s">
        <v>190</v>
      </c>
      <c r="G8" s="469"/>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469"/>
      <c r="AK8" s="475" t="s">
        <v>191</v>
      </c>
      <c r="AL8" s="461" t="s">
        <v>192</v>
      </c>
      <c r="AM8" s="477" t="s">
        <v>193</v>
      </c>
      <c r="AN8" s="477"/>
    </row>
    <row r="9" spans="1:40" ht="15" customHeight="1">
      <c r="A9" s="462"/>
      <c r="B9" s="464"/>
      <c r="C9" s="465"/>
      <c r="D9" s="464"/>
      <c r="E9" s="468"/>
      <c r="F9" s="464" t="s">
        <v>100</v>
      </c>
      <c r="G9" s="464"/>
      <c r="H9" s="464"/>
      <c r="I9" s="464"/>
      <c r="J9" s="464"/>
      <c r="K9" s="464"/>
      <c r="L9" s="464"/>
      <c r="M9" s="464" t="s">
        <v>101</v>
      </c>
      <c r="N9" s="464"/>
      <c r="O9" s="464"/>
      <c r="P9" s="464"/>
      <c r="Q9" s="464"/>
      <c r="R9" s="464"/>
      <c r="S9" s="464"/>
      <c r="T9" s="464" t="s">
        <v>102</v>
      </c>
      <c r="U9" s="464"/>
      <c r="V9" s="464"/>
      <c r="W9" s="464"/>
      <c r="X9" s="464"/>
      <c r="Y9" s="464"/>
      <c r="Z9" s="464"/>
      <c r="AA9" s="464" t="s">
        <v>103</v>
      </c>
      <c r="AB9" s="464"/>
      <c r="AC9" s="464"/>
      <c r="AD9" s="464"/>
      <c r="AE9" s="464"/>
      <c r="AF9" s="464"/>
      <c r="AG9" s="464"/>
      <c r="AH9" s="464" t="s">
        <v>104</v>
      </c>
      <c r="AI9" s="464"/>
      <c r="AJ9" s="464"/>
      <c r="AK9" s="476"/>
      <c r="AL9" s="462"/>
      <c r="AM9" s="478"/>
      <c r="AN9" s="478"/>
    </row>
    <row r="10" spans="1:40" ht="15" customHeight="1">
      <c r="A10" s="462"/>
      <c r="B10" s="464"/>
      <c r="C10" s="465"/>
      <c r="D10" s="464"/>
      <c r="E10" s="468"/>
      <c r="F10" s="170">
        <f>DATE($M$2,$S$2,1)</f>
        <v>45413</v>
      </c>
      <c r="G10" s="170">
        <f>DATE($M$2,$S$2,2)</f>
        <v>45414</v>
      </c>
      <c r="H10" s="170">
        <f>DATE($M$2,$S$2,3)</f>
        <v>45415</v>
      </c>
      <c r="I10" s="170">
        <f>DATE($M$2,$S$2,4)</f>
        <v>45416</v>
      </c>
      <c r="J10" s="170">
        <f>DATE($M$2,$S$2,5)</f>
        <v>45417</v>
      </c>
      <c r="K10" s="170">
        <f>DATE($M$2,$S$2,6)</f>
        <v>45418</v>
      </c>
      <c r="L10" s="170">
        <f>DATE($M$2,$S$2,7)</f>
        <v>45419</v>
      </c>
      <c r="M10" s="170">
        <f>DATE($M$2,$S$2,8)</f>
        <v>45420</v>
      </c>
      <c r="N10" s="170">
        <f>DATE($M$2,$S$2,9)</f>
        <v>45421</v>
      </c>
      <c r="O10" s="170">
        <f>DATE($M$2,$S$2,10)</f>
        <v>45422</v>
      </c>
      <c r="P10" s="170">
        <f>DATE($M$2,$S$2,11)</f>
        <v>45423</v>
      </c>
      <c r="Q10" s="170">
        <f>DATE($M$2,$S$2,12)</f>
        <v>45424</v>
      </c>
      <c r="R10" s="170">
        <f>DATE($M$2,$S$2,13)</f>
        <v>45425</v>
      </c>
      <c r="S10" s="170">
        <f>DATE($M$2,$S$2,14)</f>
        <v>45426</v>
      </c>
      <c r="T10" s="170">
        <f>DATE($M$2,$S$2,15)</f>
        <v>45427</v>
      </c>
      <c r="U10" s="170">
        <f>DATE($M$2,$S$2,16)</f>
        <v>45428</v>
      </c>
      <c r="V10" s="170">
        <f>DATE($M$2,$S$2,17)</f>
        <v>45429</v>
      </c>
      <c r="W10" s="170">
        <f>DATE($M$2,$S$2,18)</f>
        <v>45430</v>
      </c>
      <c r="X10" s="170">
        <f>DATE($M$2,$S$2,19)</f>
        <v>45431</v>
      </c>
      <c r="Y10" s="170">
        <f>DATE($M$2,$S$2,20)</f>
        <v>45432</v>
      </c>
      <c r="Z10" s="170">
        <f>DATE($M$2,$S$2,21)</f>
        <v>45433</v>
      </c>
      <c r="AA10" s="170">
        <f>DATE($M$2,$S$2,22)</f>
        <v>45434</v>
      </c>
      <c r="AB10" s="170">
        <f>DATE($M$2,$S$2,23)</f>
        <v>45435</v>
      </c>
      <c r="AC10" s="170">
        <f>DATE($M$2,$S$2,24)</f>
        <v>45436</v>
      </c>
      <c r="AD10" s="170">
        <f>DATE($M$2,$S$2,25)</f>
        <v>45437</v>
      </c>
      <c r="AE10" s="170">
        <f>DATE($M$2,$S$2,26)</f>
        <v>45438</v>
      </c>
      <c r="AF10" s="170">
        <f>DATE($M$2,$S$2,27)</f>
        <v>45439</v>
      </c>
      <c r="AG10" s="170">
        <f>DATE($M$2,$S$2,28)</f>
        <v>45440</v>
      </c>
      <c r="AH10" s="170">
        <f>IF(DAY(EOMONTH(F10,0))&lt;29,"",DATE($M$2,$S$2,29))</f>
        <v>45441</v>
      </c>
      <c r="AI10" s="170">
        <f>IF(DAY(EOMONTH(F10,0))&lt;30,"",DATE($M$2,$S$2,30))</f>
        <v>45442</v>
      </c>
      <c r="AJ10" s="170">
        <f>IF(DAY(EOMONTH(F10,0))&lt;31,"",DATE($M$2,$S$2,31))</f>
        <v>45443</v>
      </c>
      <c r="AK10" s="476"/>
      <c r="AL10" s="462"/>
      <c r="AM10" s="478"/>
      <c r="AN10" s="478"/>
    </row>
    <row r="11" spans="1:40" ht="15" customHeight="1">
      <c r="A11" s="462"/>
      <c r="B11" s="464"/>
      <c r="C11" s="466"/>
      <c r="D11" s="464"/>
      <c r="E11" s="468"/>
      <c r="F11" s="171">
        <f>DATE($M$2,$S$2,1)</f>
        <v>45413</v>
      </c>
      <c r="G11" s="171">
        <f>DATE($M$2,$S$2,2)</f>
        <v>45414</v>
      </c>
      <c r="H11" s="171">
        <f>DATE($M$2,$S$2,3)</f>
        <v>45415</v>
      </c>
      <c r="I11" s="171">
        <f>DATE($M$2,$S$2,4)</f>
        <v>45416</v>
      </c>
      <c r="J11" s="171">
        <f>DATE($M$2,$S$2,5)</f>
        <v>45417</v>
      </c>
      <c r="K11" s="171">
        <f>DATE($M$2,$S$2,6)</f>
        <v>45418</v>
      </c>
      <c r="L11" s="171">
        <f>DATE($M$2,$S$2,7)</f>
        <v>45419</v>
      </c>
      <c r="M11" s="171">
        <f>DATE($M$2,$S$2,8)</f>
        <v>45420</v>
      </c>
      <c r="N11" s="171">
        <f>DATE($M$2,$S$2,9)</f>
        <v>45421</v>
      </c>
      <c r="O11" s="171">
        <f>DATE($M$2,$S$2,10)</f>
        <v>45422</v>
      </c>
      <c r="P11" s="171">
        <f>DATE($M$2,$S$2,11)</f>
        <v>45423</v>
      </c>
      <c r="Q11" s="171">
        <f>DATE($M$2,$S$2,12)</f>
        <v>45424</v>
      </c>
      <c r="R11" s="171">
        <f>DATE($M$2,$S$2,13)</f>
        <v>45425</v>
      </c>
      <c r="S11" s="171">
        <f>DATE($M$2,$S$2,14)</f>
        <v>45426</v>
      </c>
      <c r="T11" s="171">
        <f>DATE($M$2,$S$2,15)</f>
        <v>45427</v>
      </c>
      <c r="U11" s="171">
        <f>DATE($M$2,$S$2,16)</f>
        <v>45428</v>
      </c>
      <c r="V11" s="171">
        <f>DATE($M$2,$S$2,17)</f>
        <v>45429</v>
      </c>
      <c r="W11" s="171">
        <f>DATE($M$2,$S$2,18)</f>
        <v>45430</v>
      </c>
      <c r="X11" s="171">
        <f>DATE($M$2,$S$2,19)</f>
        <v>45431</v>
      </c>
      <c r="Y11" s="171">
        <f>DATE($M$2,$S$2,20)</f>
        <v>45432</v>
      </c>
      <c r="Z11" s="171">
        <f>DATE($M$2,$S$2,21)</f>
        <v>45433</v>
      </c>
      <c r="AA11" s="171">
        <f>DATE($M$2,$S$2,22)</f>
        <v>45434</v>
      </c>
      <c r="AB11" s="171">
        <f>DATE($M$2,$S$2,23)</f>
        <v>45435</v>
      </c>
      <c r="AC11" s="171">
        <f>DATE($M$2,$S$2,24)</f>
        <v>45436</v>
      </c>
      <c r="AD11" s="171">
        <f>DATE($M$2,$S$2,25)</f>
        <v>45437</v>
      </c>
      <c r="AE11" s="171">
        <f>DATE($M$2,$S$2,26)</f>
        <v>45438</v>
      </c>
      <c r="AF11" s="171">
        <f>DATE($M$2,$S$2,27)</f>
        <v>45439</v>
      </c>
      <c r="AG11" s="171">
        <f>DATE($M$2,$S$2,28)</f>
        <v>45440</v>
      </c>
      <c r="AH11" s="171">
        <f>IF(DAY(EOMONTH(F11,0))&lt;29,"",DATE($M$2,$S$2,29))</f>
        <v>45441</v>
      </c>
      <c r="AI11" s="171">
        <f>IF(DAY(EOMONTH(F11,0))&lt;30,"",DATE($M$2,$S$2,30))</f>
        <v>45442</v>
      </c>
      <c r="AJ11" s="171">
        <f>IF(DAY(EOMONTH(F11,0))&lt;31,"",DATE($M$2,$S$2,31))</f>
        <v>45443</v>
      </c>
      <c r="AK11" s="476"/>
      <c r="AL11" s="462"/>
      <c r="AM11" s="478"/>
      <c r="AN11" s="478"/>
    </row>
    <row r="12" spans="1:40" ht="18" customHeight="1">
      <c r="A12" s="172"/>
      <c r="B12" s="173" t="s">
        <v>106</v>
      </c>
      <c r="C12" s="174" t="s">
        <v>183</v>
      </c>
      <c r="D12" s="175"/>
      <c r="E12" s="176"/>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8">
        <f>+SUM(F12:AJ12)</f>
        <v>0</v>
      </c>
      <c r="AL12" s="179">
        <f t="shared" ref="AL12:AL32" si="0">IF($AK$3="４週",AK12/4,AK12/(DAY(EOMONTH($F$10,0))/7))</f>
        <v>0</v>
      </c>
      <c r="AM12" s="470"/>
      <c r="AN12" s="470"/>
    </row>
    <row r="13" spans="1:40" ht="18" customHeight="1">
      <c r="A13" s="172"/>
      <c r="B13" s="173" t="s">
        <v>109</v>
      </c>
      <c r="C13" s="174" t="s">
        <v>183</v>
      </c>
      <c r="D13" s="175"/>
      <c r="E13" s="176"/>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8">
        <f t="shared" ref="AK13:AK32" si="1">+SUM(F13:AJ13)</f>
        <v>0</v>
      </c>
      <c r="AL13" s="179">
        <f t="shared" si="0"/>
        <v>0</v>
      </c>
      <c r="AM13" s="470"/>
      <c r="AN13" s="470"/>
    </row>
    <row r="14" spans="1:40" ht="18" customHeight="1">
      <c r="A14" s="172"/>
      <c r="B14" s="173" t="s">
        <v>116</v>
      </c>
      <c r="C14" s="174" t="s">
        <v>183</v>
      </c>
      <c r="D14" s="175"/>
      <c r="E14" s="176"/>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8">
        <f t="shared" si="1"/>
        <v>0</v>
      </c>
      <c r="AL14" s="179">
        <f t="shared" si="0"/>
        <v>0</v>
      </c>
      <c r="AM14" s="470"/>
      <c r="AN14" s="470"/>
    </row>
    <row r="15" spans="1:40" ht="18" customHeight="1">
      <c r="A15" s="172"/>
      <c r="B15" s="173" t="s">
        <v>117</v>
      </c>
      <c r="C15" s="174" t="s">
        <v>183</v>
      </c>
      <c r="D15" s="175"/>
      <c r="E15" s="176"/>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8">
        <f t="shared" si="1"/>
        <v>0</v>
      </c>
      <c r="AL15" s="179">
        <f t="shared" si="0"/>
        <v>0</v>
      </c>
      <c r="AM15" s="470"/>
      <c r="AN15" s="470"/>
    </row>
    <row r="16" spans="1:40" ht="18" customHeight="1">
      <c r="A16" s="172"/>
      <c r="B16" s="173" t="s">
        <v>118</v>
      </c>
      <c r="C16" s="174" t="s">
        <v>183</v>
      </c>
      <c r="D16" s="175"/>
      <c r="E16" s="176"/>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8">
        <f t="shared" si="1"/>
        <v>0</v>
      </c>
      <c r="AL16" s="179">
        <f t="shared" si="0"/>
        <v>0</v>
      </c>
      <c r="AM16" s="470"/>
      <c r="AN16" s="470"/>
    </row>
    <row r="17" spans="1:40" ht="18" customHeight="1">
      <c r="A17" s="172"/>
      <c r="B17" s="173" t="s">
        <v>234</v>
      </c>
      <c r="C17" s="174" t="s">
        <v>183</v>
      </c>
      <c r="D17" s="175"/>
      <c r="E17" s="176"/>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8">
        <f t="shared" si="1"/>
        <v>0</v>
      </c>
      <c r="AL17" s="179">
        <f t="shared" si="0"/>
        <v>0</v>
      </c>
      <c r="AM17" s="470"/>
      <c r="AN17" s="470"/>
    </row>
    <row r="18" spans="1:40" ht="18" customHeight="1">
      <c r="A18" s="172"/>
      <c r="B18" s="173"/>
      <c r="C18" s="174"/>
      <c r="D18" s="175"/>
      <c r="E18" s="176"/>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8">
        <f t="shared" si="1"/>
        <v>0</v>
      </c>
      <c r="AL18" s="179">
        <f t="shared" si="0"/>
        <v>0</v>
      </c>
      <c r="AM18" s="470"/>
      <c r="AN18" s="470"/>
    </row>
    <row r="19" spans="1:40" ht="18" customHeight="1">
      <c r="A19" s="172"/>
      <c r="B19" s="173"/>
      <c r="C19" s="174"/>
      <c r="D19" s="175"/>
      <c r="E19" s="176"/>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8">
        <f t="shared" si="1"/>
        <v>0</v>
      </c>
      <c r="AL19" s="179">
        <f t="shared" si="0"/>
        <v>0</v>
      </c>
      <c r="AM19" s="470"/>
      <c r="AN19" s="470"/>
    </row>
    <row r="20" spans="1:40" ht="18" customHeight="1">
      <c r="A20" s="172"/>
      <c r="B20" s="173"/>
      <c r="C20" s="174"/>
      <c r="D20" s="175"/>
      <c r="E20" s="176"/>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8">
        <f t="shared" si="1"/>
        <v>0</v>
      </c>
      <c r="AL20" s="179">
        <f t="shared" si="0"/>
        <v>0</v>
      </c>
      <c r="AM20" s="470"/>
      <c r="AN20" s="470"/>
    </row>
    <row r="21" spans="1:40" ht="18" customHeight="1">
      <c r="A21" s="172"/>
      <c r="B21" s="173"/>
      <c r="C21" s="174"/>
      <c r="D21" s="175"/>
      <c r="E21" s="176"/>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8">
        <f t="shared" si="1"/>
        <v>0</v>
      </c>
      <c r="AL21" s="179">
        <f t="shared" si="0"/>
        <v>0</v>
      </c>
      <c r="AM21" s="470"/>
      <c r="AN21" s="470"/>
    </row>
    <row r="22" spans="1:40" ht="18" customHeight="1">
      <c r="A22" s="172"/>
      <c r="B22" s="173"/>
      <c r="C22" s="174"/>
      <c r="D22" s="175"/>
      <c r="E22" s="176"/>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8">
        <f t="shared" si="1"/>
        <v>0</v>
      </c>
      <c r="AL22" s="179">
        <f t="shared" si="0"/>
        <v>0</v>
      </c>
      <c r="AM22" s="470"/>
      <c r="AN22" s="470"/>
    </row>
    <row r="23" spans="1:40" ht="18" customHeight="1">
      <c r="A23" s="172"/>
      <c r="B23" s="173"/>
      <c r="C23" s="174"/>
      <c r="D23" s="175"/>
      <c r="E23" s="176"/>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8">
        <f t="shared" si="1"/>
        <v>0</v>
      </c>
      <c r="AL23" s="179">
        <f t="shared" si="0"/>
        <v>0</v>
      </c>
      <c r="AM23" s="470"/>
      <c r="AN23" s="470"/>
    </row>
    <row r="24" spans="1:40" ht="18" customHeight="1">
      <c r="A24" s="172"/>
      <c r="B24" s="173"/>
      <c r="C24" s="174"/>
      <c r="D24" s="175"/>
      <c r="E24" s="176"/>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8">
        <f t="shared" si="1"/>
        <v>0</v>
      </c>
      <c r="AL24" s="179">
        <f t="shared" si="0"/>
        <v>0</v>
      </c>
      <c r="AM24" s="470"/>
      <c r="AN24" s="470"/>
    </row>
    <row r="25" spans="1:40" ht="18" customHeight="1">
      <c r="A25" s="172"/>
      <c r="B25" s="173"/>
      <c r="C25" s="174"/>
      <c r="D25" s="175"/>
      <c r="E25" s="176"/>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8">
        <f t="shared" si="1"/>
        <v>0</v>
      </c>
      <c r="AL25" s="179">
        <f t="shared" si="0"/>
        <v>0</v>
      </c>
      <c r="AM25" s="470"/>
      <c r="AN25" s="470"/>
    </row>
    <row r="26" spans="1:40" ht="18" customHeight="1">
      <c r="A26" s="172"/>
      <c r="B26" s="173"/>
      <c r="C26" s="174"/>
      <c r="D26" s="175"/>
      <c r="E26" s="176"/>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8">
        <f t="shared" si="1"/>
        <v>0</v>
      </c>
      <c r="AL26" s="179">
        <f t="shared" si="0"/>
        <v>0</v>
      </c>
      <c r="AM26" s="470"/>
      <c r="AN26" s="470"/>
    </row>
    <row r="27" spans="1:40" ht="18" customHeight="1">
      <c r="A27" s="172"/>
      <c r="B27" s="173"/>
      <c r="C27" s="174"/>
      <c r="D27" s="175"/>
      <c r="E27" s="176"/>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8">
        <f t="shared" si="1"/>
        <v>0</v>
      </c>
      <c r="AL27" s="179">
        <f t="shared" si="0"/>
        <v>0</v>
      </c>
      <c r="AM27" s="470"/>
      <c r="AN27" s="470"/>
    </row>
    <row r="28" spans="1:40" ht="18" customHeight="1">
      <c r="A28" s="172"/>
      <c r="B28" s="173"/>
      <c r="C28" s="174"/>
      <c r="D28" s="175"/>
      <c r="E28" s="176"/>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8">
        <f t="shared" si="1"/>
        <v>0</v>
      </c>
      <c r="AL28" s="179">
        <f t="shared" si="0"/>
        <v>0</v>
      </c>
      <c r="AM28" s="470"/>
      <c r="AN28" s="470"/>
    </row>
    <row r="29" spans="1:40" ht="18" customHeight="1">
      <c r="A29" s="172"/>
      <c r="B29" s="173"/>
      <c r="C29" s="174"/>
      <c r="D29" s="175"/>
      <c r="E29" s="176"/>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8">
        <f t="shared" si="1"/>
        <v>0</v>
      </c>
      <c r="AL29" s="179">
        <f t="shared" si="0"/>
        <v>0</v>
      </c>
      <c r="AM29" s="470"/>
      <c r="AN29" s="470"/>
    </row>
    <row r="30" spans="1:40" ht="18" customHeight="1">
      <c r="A30" s="172"/>
      <c r="B30" s="173"/>
      <c r="C30" s="174"/>
      <c r="D30" s="175"/>
      <c r="E30" s="176"/>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8">
        <f t="shared" si="1"/>
        <v>0</v>
      </c>
      <c r="AL30" s="179">
        <f t="shared" si="0"/>
        <v>0</v>
      </c>
      <c r="AM30" s="470"/>
      <c r="AN30" s="470"/>
    </row>
    <row r="31" spans="1:40" ht="18" customHeight="1">
      <c r="A31" s="172"/>
      <c r="B31" s="173"/>
      <c r="C31" s="174"/>
      <c r="D31" s="175"/>
      <c r="E31" s="176"/>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8">
        <f t="shared" si="1"/>
        <v>0</v>
      </c>
      <c r="AL31" s="179">
        <f t="shared" si="0"/>
        <v>0</v>
      </c>
      <c r="AM31" s="470"/>
      <c r="AN31" s="470"/>
    </row>
    <row r="32" spans="1:40" ht="18" customHeight="1">
      <c r="A32" s="452" t="s">
        <v>284</v>
      </c>
      <c r="B32" s="452"/>
      <c r="C32" s="452"/>
      <c r="D32" s="452"/>
      <c r="E32" s="453"/>
      <c r="F32" s="180">
        <f t="shared" ref="F32:AJ32" si="2">+SUM(F12:F31)</f>
        <v>0</v>
      </c>
      <c r="G32" s="180">
        <f t="shared" si="2"/>
        <v>0</v>
      </c>
      <c r="H32" s="180">
        <f t="shared" si="2"/>
        <v>0</v>
      </c>
      <c r="I32" s="180">
        <f t="shared" si="2"/>
        <v>0</v>
      </c>
      <c r="J32" s="180">
        <f t="shared" si="2"/>
        <v>0</v>
      </c>
      <c r="K32" s="180">
        <f t="shared" si="2"/>
        <v>0</v>
      </c>
      <c r="L32" s="180">
        <f t="shared" si="2"/>
        <v>0</v>
      </c>
      <c r="M32" s="180">
        <f t="shared" si="2"/>
        <v>0</v>
      </c>
      <c r="N32" s="180">
        <f t="shared" si="2"/>
        <v>0</v>
      </c>
      <c r="O32" s="180">
        <f t="shared" si="2"/>
        <v>0</v>
      </c>
      <c r="P32" s="180">
        <f t="shared" si="2"/>
        <v>0</v>
      </c>
      <c r="Q32" s="180">
        <f t="shared" si="2"/>
        <v>0</v>
      </c>
      <c r="R32" s="180">
        <f t="shared" si="2"/>
        <v>0</v>
      </c>
      <c r="S32" s="180">
        <f t="shared" si="2"/>
        <v>0</v>
      </c>
      <c r="T32" s="180">
        <f t="shared" si="2"/>
        <v>0</v>
      </c>
      <c r="U32" s="180">
        <f t="shared" si="2"/>
        <v>0</v>
      </c>
      <c r="V32" s="180">
        <f t="shared" si="2"/>
        <v>0</v>
      </c>
      <c r="W32" s="180">
        <f t="shared" si="2"/>
        <v>0</v>
      </c>
      <c r="X32" s="180">
        <f t="shared" si="2"/>
        <v>0</v>
      </c>
      <c r="Y32" s="180">
        <f t="shared" si="2"/>
        <v>0</v>
      </c>
      <c r="Z32" s="180">
        <f t="shared" si="2"/>
        <v>0</v>
      </c>
      <c r="AA32" s="180">
        <f t="shared" si="2"/>
        <v>0</v>
      </c>
      <c r="AB32" s="180">
        <f t="shared" si="2"/>
        <v>0</v>
      </c>
      <c r="AC32" s="180">
        <f t="shared" si="2"/>
        <v>0</v>
      </c>
      <c r="AD32" s="180">
        <f t="shared" si="2"/>
        <v>0</v>
      </c>
      <c r="AE32" s="180">
        <f t="shared" si="2"/>
        <v>0</v>
      </c>
      <c r="AF32" s="180">
        <f t="shared" si="2"/>
        <v>0</v>
      </c>
      <c r="AG32" s="180">
        <f t="shared" si="2"/>
        <v>0</v>
      </c>
      <c r="AH32" s="180">
        <f t="shared" si="2"/>
        <v>0</v>
      </c>
      <c r="AI32" s="180">
        <f t="shared" si="2"/>
        <v>0</v>
      </c>
      <c r="AJ32" s="180">
        <f t="shared" si="2"/>
        <v>0</v>
      </c>
      <c r="AK32" s="178">
        <f t="shared" si="1"/>
        <v>0</v>
      </c>
      <c r="AL32" s="179">
        <f t="shared" si="0"/>
        <v>0</v>
      </c>
      <c r="AM32" s="481"/>
      <c r="AN32" s="481"/>
    </row>
    <row r="33" spans="1:40" ht="18" customHeight="1">
      <c r="A33" s="452" t="s">
        <v>305</v>
      </c>
      <c r="B33" s="452"/>
      <c r="C33" s="452"/>
      <c r="D33" s="452"/>
      <c r="E33" s="453"/>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2"/>
      <c r="AL33" s="182"/>
      <c r="AM33" s="481"/>
      <c r="AN33" s="481"/>
    </row>
    <row r="34" spans="1:40" ht="15" customHeight="1">
      <c r="A34" s="163"/>
      <c r="B34" s="163"/>
      <c r="C34" s="163"/>
      <c r="D34" s="163"/>
      <c r="E34" s="16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63"/>
      <c r="AL34" s="163"/>
      <c r="AM34" s="154"/>
    </row>
    <row r="35" spans="1:40" ht="15" customHeight="1" thickBot="1">
      <c r="A35" s="163"/>
      <c r="B35" s="163"/>
      <c r="C35" s="163"/>
      <c r="D35" s="163"/>
      <c r="E35" s="16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63"/>
      <c r="AL35" s="163"/>
      <c r="AM35" s="154"/>
    </row>
    <row r="36" spans="1:40" s="166" customFormat="1" ht="18" customHeight="1" thickBot="1">
      <c r="A36" s="456"/>
      <c r="B36" s="456"/>
      <c r="C36" s="456"/>
      <c r="D36" s="456"/>
      <c r="E36" s="456"/>
      <c r="F36" s="456"/>
      <c r="G36" s="456"/>
      <c r="H36" s="456"/>
      <c r="I36" s="456"/>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6"/>
      <c r="AN36" s="165"/>
    </row>
    <row r="37" spans="1:40" ht="18" customHeight="1">
      <c r="A37" s="454"/>
      <c r="B37" s="455"/>
      <c r="C37" s="167">
        <v>6</v>
      </c>
      <c r="D37" s="184" t="s">
        <v>249</v>
      </c>
      <c r="E37" s="185" t="s">
        <v>250</v>
      </c>
      <c r="F37" s="483">
        <v>20</v>
      </c>
      <c r="G37" s="484"/>
      <c r="H37" s="485"/>
      <c r="I37" s="186" t="s">
        <v>251</v>
      </c>
      <c r="J37" s="486" t="s">
        <v>252</v>
      </c>
      <c r="K37" s="487"/>
      <c r="L37" s="487"/>
      <c r="M37" s="487"/>
      <c r="N37" s="487"/>
      <c r="O37" s="487"/>
      <c r="P37" s="487">
        <v>8</v>
      </c>
      <c r="Q37" s="487"/>
      <c r="R37" s="487"/>
      <c r="S37" s="487" t="s">
        <v>253</v>
      </c>
      <c r="T37" s="487"/>
      <c r="U37" s="186"/>
      <c r="V37" s="186"/>
      <c r="W37" s="186"/>
      <c r="X37" s="186"/>
      <c r="Y37" s="186"/>
      <c r="Z37" s="186"/>
      <c r="AA37" s="186"/>
      <c r="AB37" s="186"/>
      <c r="AC37" s="186"/>
      <c r="AD37" s="186"/>
      <c r="AE37" s="186"/>
      <c r="AF37" s="186"/>
      <c r="AG37" s="186"/>
      <c r="AH37" s="186"/>
      <c r="AI37" s="186"/>
      <c r="AJ37" s="187"/>
      <c r="AK37" s="475" t="s">
        <v>191</v>
      </c>
      <c r="AL37" s="461" t="s">
        <v>192</v>
      </c>
      <c r="AM37" s="477" t="s">
        <v>193</v>
      </c>
      <c r="AN37" s="478"/>
    </row>
    <row r="38" spans="1:40" ht="18" customHeight="1">
      <c r="A38" s="459" t="s">
        <v>303</v>
      </c>
      <c r="B38" s="482" t="s">
        <v>255</v>
      </c>
      <c r="C38" s="482" t="s">
        <v>256</v>
      </c>
      <c r="D38" s="482" t="s">
        <v>257</v>
      </c>
      <c r="E38" s="482" t="s">
        <v>258</v>
      </c>
      <c r="F38" s="467" t="s">
        <v>259</v>
      </c>
      <c r="G38" s="454"/>
      <c r="H38" s="454"/>
      <c r="I38" s="454"/>
      <c r="J38" s="454"/>
      <c r="K38" s="454"/>
      <c r="L38" s="455"/>
      <c r="M38" s="463" t="s">
        <v>260</v>
      </c>
      <c r="N38" s="463"/>
      <c r="O38" s="463"/>
      <c r="P38" s="463"/>
      <c r="Q38" s="463"/>
      <c r="R38" s="463"/>
      <c r="S38" s="463"/>
      <c r="T38" s="463" t="s">
        <v>261</v>
      </c>
      <c r="U38" s="464"/>
      <c r="V38" s="464"/>
      <c r="W38" s="464"/>
      <c r="X38" s="464"/>
      <c r="Y38" s="464"/>
      <c r="Z38" s="464"/>
      <c r="AA38" s="464" t="s">
        <v>262</v>
      </c>
      <c r="AB38" s="464"/>
      <c r="AC38" s="464"/>
      <c r="AD38" s="464"/>
      <c r="AE38" s="464"/>
      <c r="AF38" s="464"/>
      <c r="AG38" s="464"/>
      <c r="AH38" s="468" t="s">
        <v>263</v>
      </c>
      <c r="AI38" s="452"/>
      <c r="AJ38" s="453"/>
      <c r="AK38" s="476"/>
      <c r="AL38" s="462"/>
      <c r="AM38" s="478"/>
      <c r="AN38" s="478"/>
    </row>
    <row r="39" spans="1:40" ht="18" customHeight="1">
      <c r="A39" s="460"/>
      <c r="B39" s="482"/>
      <c r="C39" s="482"/>
      <c r="D39" s="482"/>
      <c r="E39" s="482"/>
      <c r="F39" s="188">
        <f t="shared" ref="F39:AJ39" si="3">F10</f>
        <v>45413</v>
      </c>
      <c r="G39" s="188">
        <f t="shared" si="3"/>
        <v>45414</v>
      </c>
      <c r="H39" s="188">
        <f t="shared" si="3"/>
        <v>45415</v>
      </c>
      <c r="I39" s="188">
        <f t="shared" si="3"/>
        <v>45416</v>
      </c>
      <c r="J39" s="188">
        <f t="shared" si="3"/>
        <v>45417</v>
      </c>
      <c r="K39" s="188">
        <f t="shared" si="3"/>
        <v>45418</v>
      </c>
      <c r="L39" s="188">
        <f t="shared" si="3"/>
        <v>45419</v>
      </c>
      <c r="M39" s="188">
        <f t="shared" si="3"/>
        <v>45420</v>
      </c>
      <c r="N39" s="188">
        <f t="shared" si="3"/>
        <v>45421</v>
      </c>
      <c r="O39" s="188">
        <f t="shared" si="3"/>
        <v>45422</v>
      </c>
      <c r="P39" s="188">
        <f t="shared" si="3"/>
        <v>45423</v>
      </c>
      <c r="Q39" s="188">
        <f t="shared" si="3"/>
        <v>45424</v>
      </c>
      <c r="R39" s="188">
        <f t="shared" si="3"/>
        <v>45425</v>
      </c>
      <c r="S39" s="188">
        <f t="shared" si="3"/>
        <v>45426</v>
      </c>
      <c r="T39" s="188">
        <f t="shared" si="3"/>
        <v>45427</v>
      </c>
      <c r="U39" s="188">
        <f t="shared" si="3"/>
        <v>45428</v>
      </c>
      <c r="V39" s="188">
        <f t="shared" si="3"/>
        <v>45429</v>
      </c>
      <c r="W39" s="188">
        <f t="shared" si="3"/>
        <v>45430</v>
      </c>
      <c r="X39" s="188">
        <f t="shared" si="3"/>
        <v>45431</v>
      </c>
      <c r="Y39" s="188">
        <f t="shared" si="3"/>
        <v>45432</v>
      </c>
      <c r="Z39" s="188">
        <f t="shared" si="3"/>
        <v>45433</v>
      </c>
      <c r="AA39" s="188">
        <f t="shared" si="3"/>
        <v>45434</v>
      </c>
      <c r="AB39" s="188">
        <f t="shared" si="3"/>
        <v>45435</v>
      </c>
      <c r="AC39" s="188">
        <f t="shared" si="3"/>
        <v>45436</v>
      </c>
      <c r="AD39" s="188">
        <f t="shared" si="3"/>
        <v>45437</v>
      </c>
      <c r="AE39" s="188">
        <f t="shared" si="3"/>
        <v>45438</v>
      </c>
      <c r="AF39" s="188">
        <f t="shared" si="3"/>
        <v>45439</v>
      </c>
      <c r="AG39" s="188">
        <f t="shared" si="3"/>
        <v>45440</v>
      </c>
      <c r="AH39" s="188">
        <f t="shared" si="3"/>
        <v>45441</v>
      </c>
      <c r="AI39" s="188">
        <f t="shared" si="3"/>
        <v>45442</v>
      </c>
      <c r="AJ39" s="188">
        <f t="shared" si="3"/>
        <v>45443</v>
      </c>
      <c r="AK39" s="476"/>
      <c r="AL39" s="462"/>
      <c r="AM39" s="478"/>
      <c r="AN39" s="478"/>
    </row>
    <row r="40" spans="1:40" ht="18" customHeight="1">
      <c r="A40" s="461"/>
      <c r="B40" s="463"/>
      <c r="C40" s="463"/>
      <c r="D40" s="463"/>
      <c r="E40" s="463"/>
      <c r="F40" s="189">
        <f t="shared" ref="F40:AJ40" si="4">F11</f>
        <v>45413</v>
      </c>
      <c r="G40" s="189">
        <f t="shared" si="4"/>
        <v>45414</v>
      </c>
      <c r="H40" s="189">
        <f t="shared" si="4"/>
        <v>45415</v>
      </c>
      <c r="I40" s="189">
        <f t="shared" si="4"/>
        <v>45416</v>
      </c>
      <c r="J40" s="189">
        <f t="shared" si="4"/>
        <v>45417</v>
      </c>
      <c r="K40" s="189">
        <f t="shared" si="4"/>
        <v>45418</v>
      </c>
      <c r="L40" s="189">
        <f t="shared" si="4"/>
        <v>45419</v>
      </c>
      <c r="M40" s="189">
        <f t="shared" si="4"/>
        <v>45420</v>
      </c>
      <c r="N40" s="189">
        <f t="shared" si="4"/>
        <v>45421</v>
      </c>
      <c r="O40" s="189">
        <f t="shared" si="4"/>
        <v>45422</v>
      </c>
      <c r="P40" s="189">
        <f t="shared" si="4"/>
        <v>45423</v>
      </c>
      <c r="Q40" s="189">
        <f t="shared" si="4"/>
        <v>45424</v>
      </c>
      <c r="R40" s="189">
        <f t="shared" si="4"/>
        <v>45425</v>
      </c>
      <c r="S40" s="189">
        <f t="shared" si="4"/>
        <v>45426</v>
      </c>
      <c r="T40" s="189">
        <f t="shared" si="4"/>
        <v>45427</v>
      </c>
      <c r="U40" s="189">
        <f t="shared" si="4"/>
        <v>45428</v>
      </c>
      <c r="V40" s="189">
        <f t="shared" si="4"/>
        <v>45429</v>
      </c>
      <c r="W40" s="189">
        <f t="shared" si="4"/>
        <v>45430</v>
      </c>
      <c r="X40" s="189">
        <f t="shared" si="4"/>
        <v>45431</v>
      </c>
      <c r="Y40" s="189">
        <f t="shared" si="4"/>
        <v>45432</v>
      </c>
      <c r="Z40" s="189">
        <f t="shared" si="4"/>
        <v>45433</v>
      </c>
      <c r="AA40" s="189">
        <f t="shared" si="4"/>
        <v>45434</v>
      </c>
      <c r="AB40" s="189">
        <f t="shared" si="4"/>
        <v>45435</v>
      </c>
      <c r="AC40" s="189">
        <f t="shared" si="4"/>
        <v>45436</v>
      </c>
      <c r="AD40" s="189">
        <f t="shared" si="4"/>
        <v>45437</v>
      </c>
      <c r="AE40" s="189">
        <f t="shared" si="4"/>
        <v>45438</v>
      </c>
      <c r="AF40" s="189">
        <f t="shared" si="4"/>
        <v>45439</v>
      </c>
      <c r="AG40" s="189">
        <f t="shared" si="4"/>
        <v>45440</v>
      </c>
      <c r="AH40" s="189">
        <f t="shared" si="4"/>
        <v>45441</v>
      </c>
      <c r="AI40" s="189">
        <f t="shared" si="4"/>
        <v>45442</v>
      </c>
      <c r="AJ40" s="189">
        <f t="shared" si="4"/>
        <v>45443</v>
      </c>
      <c r="AK40" s="476"/>
      <c r="AL40" s="462"/>
      <c r="AM40" s="478"/>
      <c r="AN40" s="478"/>
    </row>
    <row r="41" spans="1:40" ht="18" customHeight="1">
      <c r="A41" s="167"/>
      <c r="B41" s="190" t="s">
        <v>264</v>
      </c>
      <c r="C41" s="190" t="s">
        <v>183</v>
      </c>
      <c r="D41" s="191"/>
      <c r="E41" s="191"/>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8">
        <f>+SUM(F41:AJ41)</f>
        <v>0</v>
      </c>
      <c r="AL41" s="179">
        <f t="shared" ref="AL41:AL48" si="5">IF($AK$3="４週",AK41/4,AK41/(DAY(EOMONTH($F$10,0))/7))</f>
        <v>0</v>
      </c>
      <c r="AM41" s="470"/>
      <c r="AN41" s="470"/>
    </row>
    <row r="42" spans="1:40" ht="18" customHeight="1">
      <c r="A42" s="167"/>
      <c r="B42" s="190" t="s">
        <v>265</v>
      </c>
      <c r="C42" s="190" t="s">
        <v>183</v>
      </c>
      <c r="D42" s="191"/>
      <c r="E42" s="191"/>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8">
        <f t="shared" ref="AK42:AK45" si="6">+SUM(F42:AJ42)</f>
        <v>0</v>
      </c>
      <c r="AL42" s="179">
        <f t="shared" si="5"/>
        <v>0</v>
      </c>
      <c r="AM42" s="470"/>
      <c r="AN42" s="470"/>
    </row>
    <row r="43" spans="1:40" ht="18" customHeight="1">
      <c r="A43" s="167"/>
      <c r="B43" s="190"/>
      <c r="C43" s="190"/>
      <c r="D43" s="191"/>
      <c r="E43" s="191"/>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8">
        <f t="shared" si="6"/>
        <v>0</v>
      </c>
      <c r="AL43" s="179">
        <f t="shared" si="5"/>
        <v>0</v>
      </c>
      <c r="AM43" s="470"/>
      <c r="AN43" s="470"/>
    </row>
    <row r="44" spans="1:40" ht="18" customHeight="1">
      <c r="A44" s="167"/>
      <c r="B44" s="190"/>
      <c r="C44" s="190"/>
      <c r="D44" s="191"/>
      <c r="E44" s="191"/>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8">
        <f t="shared" si="6"/>
        <v>0</v>
      </c>
      <c r="AL44" s="179">
        <f t="shared" si="5"/>
        <v>0</v>
      </c>
      <c r="AM44" s="470"/>
      <c r="AN44" s="470"/>
    </row>
    <row r="45" spans="1:40" ht="18" customHeight="1">
      <c r="A45" s="167"/>
      <c r="B45" s="190"/>
      <c r="C45" s="190"/>
      <c r="D45" s="191"/>
      <c r="E45" s="191"/>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8">
        <f t="shared" si="6"/>
        <v>0</v>
      </c>
      <c r="AL45" s="179">
        <f t="shared" si="5"/>
        <v>0</v>
      </c>
      <c r="AM45" s="470"/>
      <c r="AN45" s="470"/>
    </row>
    <row r="46" spans="1:40" ht="18" customHeight="1">
      <c r="A46" s="167"/>
      <c r="B46" s="190"/>
      <c r="C46" s="190"/>
      <c r="D46" s="191"/>
      <c r="E46" s="191"/>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8">
        <f t="shared" ref="AK46:AK47" si="7">+SUM(F46:AJ46)</f>
        <v>0</v>
      </c>
      <c r="AL46" s="179">
        <f t="shared" si="5"/>
        <v>0</v>
      </c>
      <c r="AM46" s="470"/>
      <c r="AN46" s="470"/>
    </row>
    <row r="47" spans="1:40" ht="18" customHeight="1" thickBot="1">
      <c r="A47" s="167"/>
      <c r="B47" s="192"/>
      <c r="C47" s="192"/>
      <c r="D47" s="193"/>
      <c r="E47" s="193"/>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5">
        <f t="shared" si="7"/>
        <v>0</v>
      </c>
      <c r="AL47" s="179">
        <f t="shared" si="5"/>
        <v>0</v>
      </c>
      <c r="AM47" s="489"/>
      <c r="AN47" s="489"/>
    </row>
    <row r="48" spans="1:40" ht="18" customHeight="1" thickTop="1" thickBot="1">
      <c r="A48" s="457" t="s">
        <v>306</v>
      </c>
      <c r="B48" s="457"/>
      <c r="C48" s="457"/>
      <c r="D48" s="457"/>
      <c r="E48" s="458"/>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7"/>
      <c r="AK48" s="178">
        <f>SUM(AK41:AK47)</f>
        <v>0</v>
      </c>
      <c r="AL48" s="179">
        <f t="shared" si="5"/>
        <v>0</v>
      </c>
      <c r="AM48" s="490"/>
      <c r="AN48" s="491"/>
    </row>
    <row r="49" spans="1:43" ht="18" hidden="1" customHeight="1" thickTop="1" thickBot="1">
      <c r="A49" s="467" t="s">
        <v>269</v>
      </c>
      <c r="B49" s="454"/>
      <c r="C49" s="454"/>
      <c r="D49" s="454"/>
      <c r="E49" s="455"/>
      <c r="F49" s="198">
        <f>(SUM(F41:F47))/$P37</f>
        <v>0</v>
      </c>
      <c r="G49" s="198">
        <f>(SUM(G41:G47))/$P37</f>
        <v>0</v>
      </c>
      <c r="H49" s="198">
        <f>(SUM(H41:H47))/$P37</f>
        <v>0</v>
      </c>
      <c r="I49" s="198">
        <f t="shared" ref="I49:AG49" si="8">(SUM(I41:I47))/$P37</f>
        <v>0</v>
      </c>
      <c r="J49" s="198">
        <f t="shared" si="8"/>
        <v>0</v>
      </c>
      <c r="K49" s="198">
        <f t="shared" si="8"/>
        <v>0</v>
      </c>
      <c r="L49" s="198">
        <f t="shared" si="8"/>
        <v>0</v>
      </c>
      <c r="M49" s="198">
        <f t="shared" si="8"/>
        <v>0</v>
      </c>
      <c r="N49" s="198">
        <f t="shared" si="8"/>
        <v>0</v>
      </c>
      <c r="O49" s="198">
        <f t="shared" si="8"/>
        <v>0</v>
      </c>
      <c r="P49" s="198">
        <f t="shared" si="8"/>
        <v>0</v>
      </c>
      <c r="Q49" s="198">
        <f t="shared" si="8"/>
        <v>0</v>
      </c>
      <c r="R49" s="198">
        <f t="shared" si="8"/>
        <v>0</v>
      </c>
      <c r="S49" s="198">
        <f t="shared" si="8"/>
        <v>0</v>
      </c>
      <c r="T49" s="198">
        <f t="shared" si="8"/>
        <v>0</v>
      </c>
      <c r="U49" s="198">
        <f t="shared" si="8"/>
        <v>0</v>
      </c>
      <c r="V49" s="198">
        <f t="shared" si="8"/>
        <v>0</v>
      </c>
      <c r="W49" s="198">
        <f t="shared" si="8"/>
        <v>0</v>
      </c>
      <c r="X49" s="198">
        <f t="shared" si="8"/>
        <v>0</v>
      </c>
      <c r="Y49" s="198">
        <f t="shared" si="8"/>
        <v>0</v>
      </c>
      <c r="Z49" s="198">
        <f t="shared" si="8"/>
        <v>0</v>
      </c>
      <c r="AA49" s="198">
        <f t="shared" si="8"/>
        <v>0</v>
      </c>
      <c r="AB49" s="198">
        <f t="shared" si="8"/>
        <v>0</v>
      </c>
      <c r="AC49" s="198">
        <f t="shared" si="8"/>
        <v>0</v>
      </c>
      <c r="AD49" s="198">
        <f t="shared" si="8"/>
        <v>0</v>
      </c>
      <c r="AE49" s="198">
        <f t="shared" si="8"/>
        <v>0</v>
      </c>
      <c r="AF49" s="198">
        <f t="shared" si="8"/>
        <v>0</v>
      </c>
      <c r="AG49" s="198">
        <f t="shared" si="8"/>
        <v>0</v>
      </c>
      <c r="AH49" s="198">
        <f>(SUM(AH41:AH47))/$P37</f>
        <v>0</v>
      </c>
      <c r="AI49" s="198">
        <f>(SUM(AI41:AI47))/$P37</f>
        <v>0</v>
      </c>
      <c r="AJ49" s="199">
        <f>(SUM(AJ41:AJ47))/$P37</f>
        <v>0</v>
      </c>
      <c r="AK49" s="200"/>
      <c r="AL49" s="200"/>
      <c r="AM49" s="154"/>
      <c r="AN49" s="154"/>
    </row>
    <row r="50" spans="1:43" ht="18" hidden="1" customHeight="1" thickTop="1">
      <c r="A50" s="492" t="s">
        <v>267</v>
      </c>
      <c r="B50" s="493"/>
      <c r="C50" s="493"/>
      <c r="D50" s="493"/>
      <c r="E50" s="494"/>
      <c r="F50" s="201" t="str">
        <f>IF(F49&gt;=(F48/$C37),"〇","×")</f>
        <v>〇</v>
      </c>
      <c r="G50" s="201" t="str">
        <f>IF(G49&gt;=(G48/$C37),"〇","×")</f>
        <v>〇</v>
      </c>
      <c r="H50" s="201" t="str">
        <f t="shared" ref="H50:AJ50" si="9">IF(H49&gt;=(H48/$C37),"〇","×")</f>
        <v>〇</v>
      </c>
      <c r="I50" s="201" t="str">
        <f t="shared" si="9"/>
        <v>〇</v>
      </c>
      <c r="J50" s="201" t="str">
        <f t="shared" si="9"/>
        <v>〇</v>
      </c>
      <c r="K50" s="201" t="str">
        <f t="shared" si="9"/>
        <v>〇</v>
      </c>
      <c r="L50" s="201" t="str">
        <f t="shared" si="9"/>
        <v>〇</v>
      </c>
      <c r="M50" s="201" t="str">
        <f t="shared" si="9"/>
        <v>〇</v>
      </c>
      <c r="N50" s="201" t="str">
        <f t="shared" si="9"/>
        <v>〇</v>
      </c>
      <c r="O50" s="201" t="str">
        <f t="shared" si="9"/>
        <v>〇</v>
      </c>
      <c r="P50" s="201" t="str">
        <f t="shared" si="9"/>
        <v>〇</v>
      </c>
      <c r="Q50" s="201" t="str">
        <f t="shared" si="9"/>
        <v>〇</v>
      </c>
      <c r="R50" s="201" t="str">
        <f t="shared" si="9"/>
        <v>〇</v>
      </c>
      <c r="S50" s="201" t="str">
        <f t="shared" si="9"/>
        <v>〇</v>
      </c>
      <c r="T50" s="201" t="str">
        <f t="shared" si="9"/>
        <v>〇</v>
      </c>
      <c r="U50" s="201" t="str">
        <f t="shared" si="9"/>
        <v>〇</v>
      </c>
      <c r="V50" s="201" t="str">
        <f t="shared" si="9"/>
        <v>〇</v>
      </c>
      <c r="W50" s="201" t="str">
        <f t="shared" si="9"/>
        <v>〇</v>
      </c>
      <c r="X50" s="201" t="str">
        <f t="shared" si="9"/>
        <v>〇</v>
      </c>
      <c r="Y50" s="201" t="str">
        <f t="shared" si="9"/>
        <v>〇</v>
      </c>
      <c r="Z50" s="201" t="str">
        <f t="shared" si="9"/>
        <v>〇</v>
      </c>
      <c r="AA50" s="201" t="str">
        <f t="shared" si="9"/>
        <v>〇</v>
      </c>
      <c r="AB50" s="201" t="str">
        <f t="shared" si="9"/>
        <v>〇</v>
      </c>
      <c r="AC50" s="201" t="str">
        <f t="shared" si="9"/>
        <v>〇</v>
      </c>
      <c r="AD50" s="201" t="str">
        <f t="shared" si="9"/>
        <v>〇</v>
      </c>
      <c r="AE50" s="201" t="str">
        <f t="shared" si="9"/>
        <v>〇</v>
      </c>
      <c r="AF50" s="201" t="str">
        <f t="shared" si="9"/>
        <v>〇</v>
      </c>
      <c r="AG50" s="201" t="str">
        <f t="shared" si="9"/>
        <v>〇</v>
      </c>
      <c r="AH50" s="201" t="str">
        <f t="shared" si="9"/>
        <v>〇</v>
      </c>
      <c r="AI50" s="201" t="str">
        <f t="shared" si="9"/>
        <v>〇</v>
      </c>
      <c r="AJ50" s="202" t="str">
        <f t="shared" si="9"/>
        <v>〇</v>
      </c>
      <c r="AK50" s="163"/>
      <c r="AL50" s="163"/>
      <c r="AM50" s="154"/>
    </row>
    <row r="51" spans="1:43" ht="15" hidden="1" customHeight="1" thickTop="1">
      <c r="A51" s="495" t="s">
        <v>268</v>
      </c>
      <c r="B51" s="496"/>
      <c r="C51" s="496"/>
      <c r="D51" s="496"/>
      <c r="E51" s="497"/>
      <c r="F51" s="203" t="e">
        <f>ROUNDUP($AL56-F48,2)/$AJ57</f>
        <v>#VALUE!</v>
      </c>
      <c r="G51" s="203" t="e">
        <f t="shared" ref="G51:K51" si="10">ROUNDUP($AL56-G48,2)/$AJ57</f>
        <v>#VALUE!</v>
      </c>
      <c r="H51" s="203" t="e">
        <f t="shared" si="10"/>
        <v>#VALUE!</v>
      </c>
      <c r="I51" s="203" t="e">
        <f t="shared" si="10"/>
        <v>#VALUE!</v>
      </c>
      <c r="J51" s="203" t="e">
        <f t="shared" si="10"/>
        <v>#VALUE!</v>
      </c>
      <c r="K51" s="203" t="e">
        <f t="shared" si="10"/>
        <v>#VALUE!</v>
      </c>
      <c r="L51" s="203" t="e">
        <f t="shared" ref="L51:AJ51" si="11">ROUNDUP($AL56-L48,3)/$C5</f>
        <v>#DIV/0!</v>
      </c>
      <c r="M51" s="203" t="e">
        <f t="shared" si="11"/>
        <v>#DIV/0!</v>
      </c>
      <c r="N51" s="203" t="e">
        <f t="shared" si="11"/>
        <v>#DIV/0!</v>
      </c>
      <c r="O51" s="203" t="e">
        <f t="shared" si="11"/>
        <v>#DIV/0!</v>
      </c>
      <c r="P51" s="203" t="e">
        <f t="shared" si="11"/>
        <v>#DIV/0!</v>
      </c>
      <c r="Q51" s="203" t="e">
        <f t="shared" si="11"/>
        <v>#DIV/0!</v>
      </c>
      <c r="R51" s="203" t="e">
        <f t="shared" si="11"/>
        <v>#DIV/0!</v>
      </c>
      <c r="S51" s="203" t="e">
        <f t="shared" si="11"/>
        <v>#DIV/0!</v>
      </c>
      <c r="T51" s="203" t="e">
        <f t="shared" si="11"/>
        <v>#DIV/0!</v>
      </c>
      <c r="U51" s="203" t="e">
        <f t="shared" si="11"/>
        <v>#DIV/0!</v>
      </c>
      <c r="V51" s="203" t="e">
        <f t="shared" si="11"/>
        <v>#DIV/0!</v>
      </c>
      <c r="W51" s="203" t="e">
        <f t="shared" si="11"/>
        <v>#DIV/0!</v>
      </c>
      <c r="X51" s="203" t="e">
        <f t="shared" si="11"/>
        <v>#DIV/0!</v>
      </c>
      <c r="Y51" s="203" t="e">
        <f t="shared" si="11"/>
        <v>#DIV/0!</v>
      </c>
      <c r="Z51" s="203" t="e">
        <f t="shared" si="11"/>
        <v>#DIV/0!</v>
      </c>
      <c r="AA51" s="203" t="e">
        <f t="shared" si="11"/>
        <v>#DIV/0!</v>
      </c>
      <c r="AB51" s="203" t="e">
        <f t="shared" si="11"/>
        <v>#DIV/0!</v>
      </c>
      <c r="AC51" s="203" t="e">
        <f t="shared" si="11"/>
        <v>#DIV/0!</v>
      </c>
      <c r="AD51" s="203" t="e">
        <f t="shared" si="11"/>
        <v>#DIV/0!</v>
      </c>
      <c r="AE51" s="203" t="e">
        <f t="shared" si="11"/>
        <v>#DIV/0!</v>
      </c>
      <c r="AF51" s="203" t="e">
        <f t="shared" si="11"/>
        <v>#DIV/0!</v>
      </c>
      <c r="AG51" s="203" t="e">
        <f t="shared" si="11"/>
        <v>#DIV/0!</v>
      </c>
      <c r="AH51" s="203" t="e">
        <f t="shared" si="11"/>
        <v>#DIV/0!</v>
      </c>
      <c r="AI51" s="203" t="e">
        <f t="shared" si="11"/>
        <v>#DIV/0!</v>
      </c>
      <c r="AJ51" s="203" t="e">
        <f t="shared" si="11"/>
        <v>#DIV/0!</v>
      </c>
      <c r="AK51" s="163"/>
      <c r="AL51" s="163"/>
      <c r="AM51" s="154"/>
    </row>
    <row r="52" spans="1:43" ht="15" customHeight="1" thickTop="1">
      <c r="A52" s="163"/>
      <c r="B52" s="163"/>
      <c r="C52" s="163"/>
      <c r="D52" s="163"/>
      <c r="E52" s="16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63"/>
      <c r="AL52" s="163"/>
      <c r="AM52" s="154"/>
    </row>
    <row r="53" spans="1:43" ht="15" customHeight="1">
      <c r="A53" s="163"/>
      <c r="B53" s="163"/>
      <c r="C53" s="163"/>
      <c r="D53" s="163"/>
      <c r="E53" s="16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63"/>
      <c r="AL53" s="163"/>
      <c r="AM53" s="154"/>
    </row>
    <row r="54" spans="1:43" ht="15" customHeight="1">
      <c r="A54" s="163"/>
      <c r="B54" s="163"/>
      <c r="C54" s="163"/>
      <c r="D54" s="163"/>
      <c r="E54" s="16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63"/>
      <c r="AL54" s="163"/>
      <c r="AM54" s="154"/>
    </row>
    <row r="55" spans="1:43" ht="15" customHeight="1">
      <c r="A55" s="163"/>
      <c r="B55" s="163"/>
      <c r="C55" s="163"/>
      <c r="D55" s="163"/>
      <c r="E55" s="16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163"/>
      <c r="AL55" s="163"/>
      <c r="AM55" s="154"/>
    </row>
    <row r="56" spans="1:43" ht="21" customHeight="1" thickBot="1">
      <c r="A56" s="153" t="s">
        <v>245</v>
      </c>
      <c r="B56" s="163"/>
      <c r="C56" s="163"/>
      <c r="D56" s="163"/>
      <c r="E56" s="163"/>
      <c r="F56" s="163"/>
      <c r="G56" s="183"/>
      <c r="H56" s="183"/>
      <c r="I56" s="183"/>
      <c r="J56" s="183"/>
      <c r="K56" s="183"/>
      <c r="L56" s="183"/>
      <c r="M56" s="183"/>
      <c r="N56" s="183"/>
      <c r="O56" s="183"/>
      <c r="AM56" s="163"/>
      <c r="AN56" s="154"/>
    </row>
    <row r="57" spans="1:43" ht="24.95" customHeight="1">
      <c r="A57" s="464"/>
      <c r="B57" s="464"/>
      <c r="C57" s="464"/>
      <c r="D57" s="204">
        <v>4</v>
      </c>
      <c r="E57" s="204">
        <v>5</v>
      </c>
      <c r="F57" s="488">
        <v>6</v>
      </c>
      <c r="G57" s="488"/>
      <c r="H57" s="488"/>
      <c r="I57" s="488">
        <v>7</v>
      </c>
      <c r="J57" s="488"/>
      <c r="K57" s="488"/>
      <c r="L57" s="488">
        <v>8</v>
      </c>
      <c r="M57" s="488"/>
      <c r="N57" s="488"/>
      <c r="O57" s="488">
        <v>9</v>
      </c>
      <c r="P57" s="488"/>
      <c r="Q57" s="488"/>
      <c r="R57" s="488">
        <v>10</v>
      </c>
      <c r="S57" s="488"/>
      <c r="T57" s="488"/>
      <c r="U57" s="488">
        <v>11</v>
      </c>
      <c r="V57" s="488"/>
      <c r="W57" s="488"/>
      <c r="X57" s="488">
        <v>12</v>
      </c>
      <c r="Y57" s="488"/>
      <c r="Z57" s="488"/>
      <c r="AA57" s="488">
        <v>1</v>
      </c>
      <c r="AB57" s="488"/>
      <c r="AC57" s="488"/>
      <c r="AD57" s="488">
        <v>2</v>
      </c>
      <c r="AE57" s="488"/>
      <c r="AF57" s="488"/>
      <c r="AG57" s="488">
        <v>3</v>
      </c>
      <c r="AH57" s="488"/>
      <c r="AI57" s="488"/>
      <c r="AJ57" s="464" t="s">
        <v>147</v>
      </c>
      <c r="AK57" s="468"/>
      <c r="AL57" s="205" t="s">
        <v>202</v>
      </c>
      <c r="AM57" s="206"/>
      <c r="AN57" s="206"/>
      <c r="AO57" s="206"/>
      <c r="AP57" s="206"/>
      <c r="AQ57" s="206"/>
    </row>
    <row r="58" spans="1:43" ht="18" customHeight="1">
      <c r="A58" s="506" t="s">
        <v>205</v>
      </c>
      <c r="B58" s="506"/>
      <c r="C58" s="506"/>
      <c r="D58" s="177"/>
      <c r="E58" s="177"/>
      <c r="F58" s="498"/>
      <c r="G58" s="498"/>
      <c r="H58" s="498"/>
      <c r="I58" s="498"/>
      <c r="J58" s="498"/>
      <c r="K58" s="498"/>
      <c r="L58" s="498"/>
      <c r="M58" s="498"/>
      <c r="N58" s="498"/>
      <c r="O58" s="498"/>
      <c r="P58" s="498"/>
      <c r="Q58" s="498"/>
      <c r="R58" s="498"/>
      <c r="S58" s="498"/>
      <c r="T58" s="498"/>
      <c r="U58" s="498"/>
      <c r="V58" s="498"/>
      <c r="W58" s="498"/>
      <c r="X58" s="498"/>
      <c r="Y58" s="498"/>
      <c r="Z58" s="498"/>
      <c r="AA58" s="498"/>
      <c r="AB58" s="498"/>
      <c r="AC58" s="498"/>
      <c r="AD58" s="498"/>
      <c r="AE58" s="498"/>
      <c r="AF58" s="498"/>
      <c r="AG58" s="498"/>
      <c r="AH58" s="498"/>
      <c r="AI58" s="498"/>
      <c r="AJ58" s="499">
        <f>SUM(D58:AI58)</f>
        <v>0</v>
      </c>
      <c r="AK58" s="500"/>
      <c r="AL58" s="504" t="e">
        <f>ROUNDUP(AJ58/AJ59,1)</f>
        <v>#DIV/0!</v>
      </c>
      <c r="AM58" s="206"/>
      <c r="AN58" s="206"/>
      <c r="AO58" s="206"/>
      <c r="AP58" s="206"/>
      <c r="AQ58" s="206"/>
    </row>
    <row r="59" spans="1:43" ht="18" customHeight="1" thickBot="1">
      <c r="A59" s="506" t="s">
        <v>200</v>
      </c>
      <c r="B59" s="506"/>
      <c r="C59" s="506"/>
      <c r="D59" s="177"/>
      <c r="E59" s="177"/>
      <c r="F59" s="498"/>
      <c r="G59" s="498"/>
      <c r="H59" s="498"/>
      <c r="I59" s="498"/>
      <c r="J59" s="498"/>
      <c r="K59" s="498"/>
      <c r="L59" s="498"/>
      <c r="M59" s="498"/>
      <c r="N59" s="498"/>
      <c r="O59" s="498"/>
      <c r="P59" s="498"/>
      <c r="Q59" s="498"/>
      <c r="R59" s="498"/>
      <c r="S59" s="498"/>
      <c r="T59" s="498"/>
      <c r="U59" s="498"/>
      <c r="V59" s="498"/>
      <c r="W59" s="498"/>
      <c r="X59" s="498"/>
      <c r="Y59" s="498"/>
      <c r="Z59" s="498"/>
      <c r="AA59" s="498"/>
      <c r="AB59" s="498"/>
      <c r="AC59" s="498"/>
      <c r="AD59" s="498"/>
      <c r="AE59" s="498"/>
      <c r="AF59" s="498"/>
      <c r="AG59" s="498"/>
      <c r="AH59" s="498"/>
      <c r="AI59" s="498"/>
      <c r="AJ59" s="499">
        <f>+SUM(D59:AI59)</f>
        <v>0</v>
      </c>
      <c r="AK59" s="500"/>
      <c r="AL59" s="505"/>
      <c r="AM59" s="206"/>
      <c r="AN59" s="206"/>
      <c r="AO59" s="206"/>
      <c r="AP59" s="206"/>
      <c r="AQ59" s="206"/>
    </row>
    <row r="60" spans="1:43" ht="5.0999999999999996" customHeight="1">
      <c r="A60" s="207"/>
      <c r="B60" s="207"/>
      <c r="C60" s="207"/>
      <c r="D60" s="206"/>
      <c r="E60" s="206"/>
      <c r="F60" s="206"/>
      <c r="G60" s="206"/>
      <c r="H60" s="206"/>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208"/>
      <c r="AK60" s="183"/>
      <c r="AL60" s="163"/>
      <c r="AM60" s="163"/>
      <c r="AN60" s="154"/>
    </row>
    <row r="61" spans="1:43" ht="18" customHeight="1">
      <c r="A61" s="153" t="s">
        <v>201</v>
      </c>
      <c r="B61" s="183"/>
      <c r="D61" s="183"/>
      <c r="E61" s="183"/>
      <c r="F61" s="183"/>
      <c r="G61" s="183"/>
      <c r="H61" s="183"/>
      <c r="I61" s="206"/>
      <c r="J61" s="206"/>
      <c r="K61" s="206"/>
      <c r="L61" s="206"/>
      <c r="M61" s="206"/>
      <c r="N61" s="206"/>
      <c r="O61" s="183"/>
      <c r="P61" s="183"/>
      <c r="Q61" s="183"/>
      <c r="R61" s="183"/>
      <c r="S61" s="183"/>
      <c r="T61" s="183"/>
      <c r="U61" s="183"/>
      <c r="V61" s="183"/>
      <c r="W61" s="163"/>
      <c r="X61" s="183"/>
      <c r="Y61" s="183"/>
      <c r="Z61" s="183"/>
      <c r="AA61" s="183"/>
      <c r="AB61" s="183"/>
      <c r="AC61" s="183"/>
      <c r="AD61" s="183"/>
      <c r="AE61" s="183"/>
      <c r="AF61" s="183"/>
      <c r="AG61" s="183"/>
      <c r="AH61" s="183"/>
      <c r="AI61" s="183"/>
      <c r="AJ61" s="208"/>
      <c r="AK61" s="183"/>
      <c r="AL61" s="163"/>
      <c r="AM61" s="163"/>
      <c r="AN61" s="154"/>
    </row>
    <row r="62" spans="1:43" ht="24.95" customHeight="1">
      <c r="A62" s="468" t="s">
        <v>195</v>
      </c>
      <c r="B62" s="453"/>
      <c r="C62" s="464" t="s">
        <v>109</v>
      </c>
      <c r="D62" s="464"/>
      <c r="E62" s="462" t="s">
        <v>207</v>
      </c>
      <c r="F62" s="462"/>
      <c r="G62" s="462"/>
      <c r="H62" s="462"/>
      <c r="I62" s="501" t="s">
        <v>208</v>
      </c>
      <c r="J62" s="502"/>
      <c r="K62" s="502"/>
      <c r="L62" s="502"/>
      <c r="M62" s="502"/>
      <c r="N62" s="503"/>
      <c r="O62" s="206"/>
      <c r="P62" s="206"/>
      <c r="Q62" s="206"/>
      <c r="R62" s="206"/>
      <c r="S62" s="206"/>
      <c r="T62" s="206"/>
      <c r="U62" s="206"/>
      <c r="W62" s="163"/>
      <c r="X62" s="183"/>
      <c r="Y62" s="183"/>
      <c r="Z62" s="183"/>
      <c r="AA62" s="183"/>
      <c r="AB62" s="183"/>
      <c r="AC62" s="183"/>
      <c r="AD62" s="183"/>
      <c r="AE62" s="183"/>
      <c r="AF62" s="183"/>
      <c r="AG62" s="183"/>
      <c r="AH62" s="183"/>
      <c r="AI62" s="183"/>
      <c r="AJ62" s="208"/>
      <c r="AK62" s="183"/>
      <c r="AL62" s="163"/>
      <c r="AM62" s="163"/>
      <c r="AN62" s="154"/>
    </row>
    <row r="63" spans="1:43" ht="18" customHeight="1">
      <c r="A63" s="507" t="s">
        <v>203</v>
      </c>
      <c r="B63" s="476"/>
      <c r="C63" s="508" t="e">
        <f>ROUNDDOWN(IF(AL58&lt;=60,1,1+ROUNDUP((AL58-60)/40,0)),1)</f>
        <v>#DIV/0!</v>
      </c>
      <c r="D63" s="508"/>
      <c r="E63" s="508" t="e">
        <f>ROUNDDOWN(AL58/6,1)</f>
        <v>#DIV/0!</v>
      </c>
      <c r="F63" s="508"/>
      <c r="G63" s="508"/>
      <c r="H63" s="508"/>
      <c r="I63" s="508" t="e">
        <f>ROUNDDOWN(AL58/15,1)</f>
        <v>#DIV/0!</v>
      </c>
      <c r="J63" s="508"/>
      <c r="K63" s="508"/>
      <c r="L63" s="508"/>
      <c r="M63" s="508"/>
      <c r="N63" s="508"/>
      <c r="O63" s="206"/>
      <c r="P63" s="206"/>
      <c r="Q63" s="206"/>
      <c r="R63" s="206"/>
      <c r="S63" s="206"/>
      <c r="T63" s="206"/>
      <c r="U63" s="206"/>
      <c r="W63" s="163"/>
      <c r="X63" s="183"/>
      <c r="Y63" s="183"/>
      <c r="Z63" s="183"/>
      <c r="AA63" s="183"/>
      <c r="AB63" s="183"/>
      <c r="AC63" s="183"/>
      <c r="AD63" s="183"/>
      <c r="AE63" s="183"/>
      <c r="AF63" s="183"/>
      <c r="AG63" s="183"/>
      <c r="AH63" s="183"/>
      <c r="AI63" s="183"/>
      <c r="AJ63" s="208"/>
      <c r="AK63" s="183"/>
      <c r="AL63" s="163"/>
      <c r="AM63" s="163"/>
      <c r="AN63" s="154"/>
    </row>
    <row r="64" spans="1:43" ht="5.0999999999999996" customHeight="1">
      <c r="A64" s="207"/>
      <c r="B64" s="207"/>
      <c r="C64" s="207"/>
      <c r="D64" s="207"/>
      <c r="E64" s="207"/>
      <c r="F64" s="207"/>
      <c r="G64" s="207"/>
      <c r="H64" s="207"/>
      <c r="I64" s="207"/>
      <c r="J64" s="183"/>
      <c r="K64" s="183"/>
      <c r="L64" s="183"/>
      <c r="M64" s="208"/>
      <c r="N64" s="183"/>
      <c r="O64" s="183"/>
      <c r="P64" s="183"/>
      <c r="Q64" s="206"/>
      <c r="W64" s="163"/>
      <c r="X64" s="183"/>
      <c r="Y64" s="183"/>
      <c r="Z64" s="183"/>
      <c r="AA64" s="183"/>
      <c r="AB64" s="183"/>
      <c r="AC64" s="183"/>
      <c r="AD64" s="183"/>
      <c r="AE64" s="183"/>
      <c r="AF64" s="183"/>
      <c r="AG64" s="183"/>
      <c r="AH64" s="183"/>
      <c r="AI64" s="183"/>
      <c r="AJ64" s="208"/>
      <c r="AK64" s="183"/>
      <c r="AL64" s="163"/>
      <c r="AM64" s="163"/>
      <c r="AN64" s="154"/>
    </row>
    <row r="65" spans="1:40" ht="21" customHeight="1">
      <c r="A65" s="153" t="s">
        <v>204</v>
      </c>
      <c r="B65" s="157"/>
      <c r="C65" s="158"/>
      <c r="D65" s="158"/>
      <c r="E65" s="158"/>
      <c r="F65" s="158"/>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8"/>
      <c r="AM65" s="158"/>
      <c r="AN65" s="154"/>
    </row>
    <row r="66" spans="1:40" ht="24.95" customHeight="1">
      <c r="A66" s="154"/>
      <c r="B66" s="163"/>
      <c r="C66" s="501" t="s">
        <v>286</v>
      </c>
      <c r="D66" s="502"/>
      <c r="E66" s="509" t="s">
        <v>287</v>
      </c>
      <c r="F66" s="509"/>
      <c r="G66" s="509"/>
      <c r="H66" s="509"/>
      <c r="I66" s="501" t="s">
        <v>208</v>
      </c>
      <c r="J66" s="502"/>
      <c r="K66" s="502"/>
      <c r="L66" s="502"/>
      <c r="M66" s="502"/>
      <c r="N66" s="503"/>
      <c r="O66" s="501" t="s">
        <v>265</v>
      </c>
      <c r="P66" s="502"/>
      <c r="Q66" s="502"/>
      <c r="R66" s="502"/>
      <c r="S66" s="502"/>
      <c r="T66" s="503"/>
      <c r="U66" s="501" t="s">
        <v>264</v>
      </c>
      <c r="V66" s="502"/>
      <c r="W66" s="502"/>
      <c r="X66" s="502"/>
      <c r="Y66" s="502"/>
      <c r="Z66" s="503"/>
      <c r="AA66" s="501" t="s">
        <v>288</v>
      </c>
      <c r="AB66" s="502"/>
      <c r="AC66" s="502"/>
      <c r="AD66" s="502"/>
      <c r="AE66" s="502"/>
      <c r="AF66" s="503"/>
      <c r="AG66" s="509" t="s">
        <v>289</v>
      </c>
      <c r="AH66" s="509"/>
      <c r="AI66" s="509"/>
      <c r="AJ66" s="509"/>
      <c r="AK66" s="509"/>
      <c r="AL66" s="509" t="s">
        <v>289</v>
      </c>
      <c r="AM66" s="509"/>
      <c r="AN66" s="154"/>
    </row>
    <row r="67" spans="1:40" ht="24.95" customHeight="1">
      <c r="A67" s="154"/>
      <c r="B67" s="168" t="s">
        <v>194</v>
      </c>
      <c r="C67" s="501" t="e">
        <f>IF($AK$3="４週", (SUMIFS($AK$12:$AK$31,$B$12:$B$31,C66) + SUMIFS($AK$41:$AK$47,$B$41:$B$47,C66))/4/$AH$5, IF($AK$3="歴月", (SUMIFS($AK$12:$AK$31,$B$12:$B$31,C66) + SUMIFS($AK$41:$AK$47,$B$41:$B$47,C66))/$AL$5, "記載する期間を選択してください"))</f>
        <v>#DIV/0!</v>
      </c>
      <c r="D67" s="503"/>
      <c r="E67" s="501" t="e">
        <f>IF($AK$3="４週", (SUMIFS($AK$12:$AK$31,$B$12:$B$31,E66) + SUMIFS($AK$41:$AK$47,$B$41:$B$47,E66))/4/$AH$5, IF($AK$3="歴月", (SUMIFS($AK$12:$AK$31,$B$12:$B$31,E66) + SUMIFS($AK$41:$AK$47,$B$41:$B$47,E66))/$AL$5, "記載する期間を選択してください"))</f>
        <v>#DIV/0!</v>
      </c>
      <c r="F67" s="502"/>
      <c r="G67" s="502"/>
      <c r="H67" s="503"/>
      <c r="I67" s="501" t="e">
        <f>IF($AK$3="４週", (SUMIFS($AK$12:$AK$31,$B$12:$B$31,I66) + SUMIFS($AK$41:$AK$47,$B$41:$B$47,I66))/4/$AH$5, IF($AK$3="歴月", (SUMIFS($AK$12:$AK$31,$B$12:$B$31,I66) + SUMIFS($AK$41:$AK$47,$B$41:$B$47,I66))/$AL$5, "記載する期間を選択してください"))</f>
        <v>#DIV/0!</v>
      </c>
      <c r="J67" s="502"/>
      <c r="K67" s="502" t="e">
        <f>IF($AK$3="４週", (SUMIFS($AK$12:$AK$31,$B$12:$B$31,K66) + SUMIFS($AK$41:$AK$47,$B$41:$B$47,K66))/4/$AH$5, IF($AK$3="歴月", (SUMIFS($AK$12:$AK$31,$B$12:$B$31,K66) + SUMIFS($AK$41:$AK$47,$B$41:$B$47,K66))/$AL$5, "記載する期間を選択してください"))</f>
        <v>#DIV/0!</v>
      </c>
      <c r="L67" s="502"/>
      <c r="M67" s="502" t="e">
        <f>IF($AK$3="４週", (SUMIFS($AK$12:$AK$31,$B$12:$B$31,M66) + SUMIFS($AK$41:$AK$47,$B$41:$B$47,M66))/4/$AH$5, IF($AK$3="歴月", (SUMIFS($AK$12:$AK$31,$B$12:$B$31,M66) + SUMIFS($AK$41:$AK$47,$B$41:$B$47,M66))/$AL$5, "記載する期間を選択してください"))</f>
        <v>#DIV/0!</v>
      </c>
      <c r="N67" s="503"/>
      <c r="O67" s="501" t="e">
        <f>IF($AK$3="４週", (SUMIFS($AK$12:$AK$31,$B$12:$B$31,O66) + SUMIFS($AK$41:$AK$47,$B$41:$B$47,O66))/4/$AH$5, IF($AK$3="歴月", (SUMIFS($AK$12:$AK$31,$B$12:$B$31,O66) + SUMIFS($AK$41:$AK$47,$B$41:$B$47,O66))/$AL$5, "記載する期間を選択してください"))</f>
        <v>#DIV/0!</v>
      </c>
      <c r="P67" s="502"/>
      <c r="Q67" s="502" t="e">
        <f>IF($AK$3="４週", (SUMIFS($AK$12:$AK$31,$B$12:$B$31,Q66) + SUMIFS($AK$41:$AK$47,$B$41:$B$47,Q66))/4/$AH$5, IF($AK$3="歴月", (SUMIFS($AK$12:$AK$31,$B$12:$B$31,Q66) + SUMIFS($AK$41:$AK$47,$B$41:$B$47,Q66))/$AL$5, "記載する期間を選択してください"))</f>
        <v>#DIV/0!</v>
      </c>
      <c r="R67" s="502"/>
      <c r="S67" s="502" t="e">
        <f>IF($AK$3="４週", (SUMIFS($AK$12:$AK$31,$B$12:$B$31,S66) + SUMIFS($AK$41:$AK$47,$B$41:$B$47,S66))/4/$AH$5, IF($AK$3="歴月", (SUMIFS($AK$12:$AK$31,$B$12:$B$31,S66) + SUMIFS($AK$41:$AK$47,$B$41:$B$47,S66))/$AL$5, "記載する期間を選択してください"))</f>
        <v>#DIV/0!</v>
      </c>
      <c r="T67" s="503"/>
      <c r="U67" s="501" t="e">
        <f>IF($AK$3="４週", (SUMIFS($AK$12:$AK$31,$B$12:$B$31,U66) + SUMIFS($AK$41:$AK$47,$B$41:$B$47,U66))/4/$AH$5, IF($AK$3="歴月", (SUMIFS($AK$12:$AK$31,$B$12:$B$31,U66) + SUMIFS($AK$41:$AK$47,$B$41:$B$47,U66))/$AL$5, "記載する期間を選択してください"))</f>
        <v>#DIV/0!</v>
      </c>
      <c r="V67" s="502"/>
      <c r="W67" s="502" t="e">
        <f>IF($AK$3="４週", (SUMIFS($AK$12:$AK$31,$B$12:$B$31,W66) + SUMIFS($AK$41:$AK$47,$B$41:$B$47,W66))/4/$AH$5, IF($AK$3="歴月", (SUMIFS($AK$12:$AK$31,$B$12:$B$31,W66) + SUMIFS($AK$41:$AK$47,$B$41:$B$47,W66))/$AL$5, "記載する期間を選択してください"))</f>
        <v>#DIV/0!</v>
      </c>
      <c r="X67" s="502"/>
      <c r="Y67" s="502" t="e">
        <f>IF($AK$3="４週", (SUMIFS($AK$12:$AK$31,$B$12:$B$31,Y66) + SUMIFS($AK$41:$AK$47,$B$41:$B$47,Y66))/4/$AH$5, IF($AK$3="歴月", (SUMIFS($AK$12:$AK$31,$B$12:$B$31,Y66) + SUMIFS($AK$41:$AK$47,$B$41:$B$47,Y66))/$AL$5, "記載する期間を選択してください"))</f>
        <v>#DIV/0!</v>
      </c>
      <c r="Z67" s="503"/>
      <c r="AA67" s="501" t="e">
        <f>IF($AK$3="４週", (SUMIFS($AK$12:$AK$31,$B$12:$B$31,AA66) + SUMIFS($AK$41:$AK$47,$B$41:$B$47,AA66))/4/$AH$5, IF($AK$3="歴月", (SUMIFS($AK$12:$AK$31,$B$12:$B$31,AA66) + SUMIFS($AK$41:$AK$47,$B$41:$B$47,AA66))/$AL$5, "記載する期間を選択してください"))</f>
        <v>#DIV/0!</v>
      </c>
      <c r="AB67" s="502"/>
      <c r="AC67" s="502" t="e">
        <f>IF($AK$3="４週", (SUMIFS($AK$12:$AK$31,$B$12:$B$31,AC66) + SUMIFS($AK$41:$AK$47,$B$41:$B$47,AC66))/4/$AH$5, IF($AK$3="歴月", (SUMIFS($AK$12:$AK$31,$B$12:$B$31,AC66) + SUMIFS($AK$41:$AK$47,$B$41:$B$47,AC66))/$AL$5, "記載する期間を選択してください"))</f>
        <v>#DIV/0!</v>
      </c>
      <c r="AD67" s="502"/>
      <c r="AE67" s="502" t="e">
        <f>IF($AK$3="４週", (SUMIFS($AK$12:$AK$31,$B$12:$B$31,AE66) + SUMIFS($AK$41:$AK$47,$B$41:$B$47,AE66))/4/$AH$5, IF($AK$3="歴月", (SUMIFS($AK$12:$AK$31,$B$12:$B$31,AE66) + SUMIFS($AK$41:$AK$47,$B$41:$B$47,AE66))/$AL$5, "記載する期間を選択してください"))</f>
        <v>#DIV/0!</v>
      </c>
      <c r="AF67" s="503"/>
      <c r="AG67" s="501" t="e">
        <f>IF($AK$3="４週", (SUMIFS($AK$12:$AK$31,$B$12:$B$31,AG66) + SUMIFS($AK$41:$AK$47,$B$41:$B$47,AG66))/4/$AH$5, IF($AK$3="歴月", (SUMIFS($AK$12:$AK$31,$B$12:$B$31,AG66) + SUMIFS($AK$41:$AK$47,$B$41:$B$47,AG66))/$AL$5, "記載する期間を選択してください"))</f>
        <v>#DIV/0!</v>
      </c>
      <c r="AH67" s="502"/>
      <c r="AI67" s="502"/>
      <c r="AJ67" s="502"/>
      <c r="AK67" s="503"/>
      <c r="AL67" s="501" t="e">
        <f>IF($AK$3="４週", (SUMIFS($AK$12:$AK$31,$B$12:$B$31,AL66) + SUMIFS($AK$41:$AK$47,$B$41:$B$47,AL66))/4/$AH$5, IF($AK$3="歴月", (SUMIFS($AK$12:$AK$31,$B$12:$B$31,AL66) + SUMIFS($AK$41:$AK$47,$B$41:$B$47,AL66))/$AL$5, "記載する期間を選択してください"))</f>
        <v>#DIV/0!</v>
      </c>
      <c r="AM67" s="503"/>
      <c r="AN67" s="154"/>
    </row>
    <row r="68" spans="1:40" ht="5.0999999999999996" customHeight="1">
      <c r="A68" s="154"/>
      <c r="B68" s="157"/>
      <c r="C68" s="209">
        <v>2</v>
      </c>
      <c r="D68" s="209"/>
      <c r="E68" s="209">
        <v>3</v>
      </c>
      <c r="F68" s="209"/>
      <c r="G68" s="209"/>
      <c r="H68" s="209"/>
      <c r="I68" s="209">
        <v>4</v>
      </c>
      <c r="J68" s="209"/>
      <c r="K68" s="209"/>
      <c r="L68" s="209"/>
      <c r="M68" s="209"/>
      <c r="N68" s="209"/>
      <c r="O68" s="209">
        <v>5</v>
      </c>
      <c r="P68" s="209"/>
      <c r="Q68" s="209"/>
      <c r="R68" s="209"/>
      <c r="S68" s="209"/>
      <c r="T68" s="209"/>
      <c r="U68" s="209">
        <v>6</v>
      </c>
      <c r="V68" s="209"/>
      <c r="W68" s="209"/>
      <c r="X68" s="209"/>
      <c r="Y68" s="209"/>
      <c r="Z68" s="209"/>
      <c r="AA68" s="209">
        <v>7</v>
      </c>
      <c r="AB68" s="209"/>
      <c r="AC68" s="209"/>
      <c r="AD68" s="209"/>
      <c r="AE68" s="209"/>
      <c r="AF68" s="209"/>
      <c r="AG68" s="209">
        <v>8</v>
      </c>
      <c r="AH68" s="209"/>
      <c r="AI68" s="209"/>
      <c r="AJ68" s="209"/>
      <c r="AK68" s="209"/>
      <c r="AL68" s="209">
        <v>9</v>
      </c>
      <c r="AM68" s="210"/>
      <c r="AN68" s="154"/>
    </row>
    <row r="69" spans="1:40" ht="15" customHeight="1">
      <c r="A69" s="183" t="s">
        <v>159</v>
      </c>
      <c r="B69" s="211"/>
      <c r="C69" s="212"/>
      <c r="D69" s="212"/>
      <c r="E69" s="212"/>
      <c r="F69" s="213"/>
      <c r="G69" s="212"/>
      <c r="H69" s="209"/>
      <c r="I69" s="209"/>
      <c r="J69" s="209"/>
      <c r="K69" s="209"/>
      <c r="L69" s="209"/>
      <c r="M69" s="209"/>
      <c r="N69" s="209"/>
      <c r="O69" s="209"/>
      <c r="P69" s="209"/>
      <c r="Q69" s="209"/>
      <c r="R69" s="209">
        <v>6</v>
      </c>
      <c r="S69" s="209"/>
      <c r="T69" s="209"/>
      <c r="U69" s="209"/>
      <c r="V69" s="209"/>
      <c r="W69" s="209"/>
      <c r="X69" s="209">
        <v>7</v>
      </c>
      <c r="Y69" s="209"/>
      <c r="Z69" s="209"/>
      <c r="AA69" s="209"/>
      <c r="AB69" s="209"/>
      <c r="AC69" s="209"/>
      <c r="AD69" s="209">
        <v>8</v>
      </c>
      <c r="AE69" s="209"/>
      <c r="AF69" s="209"/>
      <c r="AG69" s="214"/>
      <c r="AH69" s="214"/>
      <c r="AI69" s="214"/>
      <c r="AJ69" s="214">
        <v>9</v>
      </c>
      <c r="AK69" s="215"/>
      <c r="AL69" s="215"/>
      <c r="AM69" s="154"/>
    </row>
    <row r="70" spans="1:40" s="183" customFormat="1" ht="15" customHeight="1">
      <c r="A70" s="183" t="s">
        <v>160</v>
      </c>
      <c r="B70" s="207"/>
      <c r="C70" s="207"/>
      <c r="D70" s="207"/>
      <c r="E70" s="207"/>
      <c r="F70" s="207"/>
      <c r="G70" s="207"/>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c r="AK70" s="153"/>
      <c r="AL70" s="153"/>
      <c r="AM70" s="153"/>
    </row>
    <row r="71" spans="1:40" s="183" customFormat="1" ht="15" customHeight="1">
      <c r="A71" s="183" t="s">
        <v>206</v>
      </c>
      <c r="B71" s="207"/>
      <c r="C71" s="207"/>
      <c r="D71" s="207"/>
      <c r="E71" s="207"/>
      <c r="F71" s="207"/>
      <c r="G71" s="207"/>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3"/>
      <c r="AL71" s="153"/>
      <c r="AM71" s="153"/>
    </row>
    <row r="72" spans="1:40" s="183" customFormat="1" ht="15" customHeight="1">
      <c r="A72" s="183" t="s">
        <v>161</v>
      </c>
      <c r="B72" s="207"/>
      <c r="C72" s="207"/>
      <c r="D72" s="207"/>
      <c r="E72" s="207"/>
      <c r="F72" s="207"/>
      <c r="G72" s="207"/>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c r="AK72" s="153"/>
      <c r="AL72" s="153"/>
      <c r="AM72" s="153"/>
    </row>
    <row r="73" spans="1:40" s="183" customFormat="1" ht="15" customHeight="1">
      <c r="A73" s="183" t="s">
        <v>162</v>
      </c>
      <c r="B73" s="207"/>
      <c r="C73" s="207"/>
      <c r="D73" s="207"/>
      <c r="E73" s="207"/>
      <c r="F73" s="207"/>
      <c r="G73" s="207"/>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row>
    <row r="74" spans="1:40" ht="15" customHeight="1">
      <c r="A74" s="183" t="s">
        <v>163</v>
      </c>
      <c r="B74" s="216"/>
      <c r="C74" s="183"/>
      <c r="D74" s="183"/>
      <c r="E74" s="183"/>
      <c r="F74" s="183"/>
      <c r="G74" s="183"/>
    </row>
    <row r="75" spans="1:40" ht="15" customHeight="1">
      <c r="A75" s="183" t="s">
        <v>164</v>
      </c>
      <c r="B75" s="216"/>
      <c r="C75" s="183"/>
      <c r="D75" s="183"/>
      <c r="E75" s="183"/>
      <c r="F75" s="183"/>
      <c r="G75" s="183"/>
    </row>
    <row r="76" spans="1:40" ht="15" customHeight="1">
      <c r="A76" s="183"/>
      <c r="B76" s="169" t="s">
        <v>165</v>
      </c>
      <c r="C76" s="464" t="s">
        <v>166</v>
      </c>
      <c r="D76" s="464"/>
      <c r="E76" s="464"/>
      <c r="F76" s="183"/>
      <c r="G76" s="183"/>
    </row>
    <row r="77" spans="1:40" ht="15" customHeight="1">
      <c r="A77" s="183"/>
      <c r="B77" s="217" t="s">
        <v>183</v>
      </c>
      <c r="C77" s="499" t="s">
        <v>167</v>
      </c>
      <c r="D77" s="499"/>
      <c r="E77" s="499"/>
      <c r="F77" s="183"/>
      <c r="G77" s="183"/>
    </row>
    <row r="78" spans="1:40" ht="15" customHeight="1">
      <c r="A78" s="183"/>
      <c r="B78" s="217" t="s">
        <v>184</v>
      </c>
      <c r="C78" s="499" t="s">
        <v>168</v>
      </c>
      <c r="D78" s="499"/>
      <c r="E78" s="499"/>
      <c r="F78" s="183"/>
      <c r="G78" s="183"/>
    </row>
    <row r="79" spans="1:40" ht="15" customHeight="1">
      <c r="A79" s="183"/>
      <c r="B79" s="217" t="s">
        <v>185</v>
      </c>
      <c r="C79" s="499" t="s">
        <v>169</v>
      </c>
      <c r="D79" s="499"/>
      <c r="E79" s="499"/>
      <c r="F79" s="183"/>
      <c r="G79" s="183"/>
    </row>
    <row r="80" spans="1:40" ht="15" customHeight="1">
      <c r="A80" s="183"/>
      <c r="B80" s="217" t="s">
        <v>186</v>
      </c>
      <c r="C80" s="499" t="s">
        <v>170</v>
      </c>
      <c r="D80" s="499"/>
      <c r="E80" s="499"/>
      <c r="F80" s="183"/>
      <c r="G80" s="183"/>
    </row>
    <row r="81" spans="1:7" ht="15" customHeight="1">
      <c r="A81" s="183"/>
      <c r="B81" s="183" t="s">
        <v>171</v>
      </c>
      <c r="C81" s="183"/>
      <c r="D81" s="183"/>
      <c r="E81" s="183"/>
      <c r="F81" s="183"/>
      <c r="G81" s="183"/>
    </row>
    <row r="82" spans="1:7" ht="15" customHeight="1">
      <c r="A82" s="183"/>
      <c r="B82" s="183" t="s">
        <v>188</v>
      </c>
      <c r="C82" s="183"/>
      <c r="D82" s="183"/>
      <c r="E82" s="183"/>
      <c r="F82" s="183"/>
      <c r="G82" s="183"/>
    </row>
    <row r="83" spans="1:7" ht="15" customHeight="1">
      <c r="A83" s="183"/>
      <c r="B83" s="183" t="s">
        <v>172</v>
      </c>
      <c r="C83" s="183"/>
      <c r="D83" s="183"/>
      <c r="E83" s="183"/>
      <c r="F83" s="183"/>
      <c r="G83" s="183"/>
    </row>
    <row r="84" spans="1:7" ht="15" customHeight="1">
      <c r="A84" s="183" t="s">
        <v>173</v>
      </c>
      <c r="B84" s="216"/>
      <c r="C84" s="183"/>
      <c r="D84" s="183"/>
      <c r="E84" s="183"/>
      <c r="F84" s="183"/>
      <c r="G84" s="183"/>
    </row>
    <row r="85" spans="1:7" ht="15" customHeight="1">
      <c r="A85" s="183" t="s">
        <v>174</v>
      </c>
      <c r="B85" s="216"/>
      <c r="C85" s="183"/>
      <c r="D85" s="183"/>
      <c r="E85" s="183"/>
      <c r="F85" s="183"/>
      <c r="G85" s="183"/>
    </row>
    <row r="86" spans="1:7" ht="15" customHeight="1">
      <c r="A86" s="183" t="s">
        <v>189</v>
      </c>
      <c r="B86" s="216"/>
      <c r="C86" s="183"/>
      <c r="D86" s="183"/>
      <c r="E86" s="183"/>
      <c r="F86" s="183"/>
      <c r="G86" s="183"/>
    </row>
    <row r="87" spans="1:7" ht="15" customHeight="1">
      <c r="A87" s="183" t="s">
        <v>175</v>
      </c>
      <c r="B87" s="216"/>
      <c r="C87" s="183"/>
      <c r="D87" s="183"/>
      <c r="E87" s="183"/>
      <c r="F87" s="183"/>
      <c r="G87" s="183"/>
    </row>
    <row r="88" spans="1:7" ht="15" customHeight="1">
      <c r="A88" s="183" t="s">
        <v>233</v>
      </c>
      <c r="B88" s="216"/>
      <c r="C88" s="183"/>
      <c r="D88" s="183"/>
      <c r="E88" s="183"/>
      <c r="F88" s="183"/>
      <c r="G88" s="183"/>
    </row>
    <row r="89" spans="1:7" ht="15" customHeight="1">
      <c r="A89" s="183" t="s">
        <v>176</v>
      </c>
      <c r="B89" s="216"/>
      <c r="C89" s="183"/>
      <c r="D89" s="183"/>
      <c r="E89" s="183"/>
      <c r="F89" s="183"/>
      <c r="G89" s="183"/>
    </row>
    <row r="90" spans="1:7" ht="15" customHeight="1">
      <c r="A90" s="183" t="s">
        <v>177</v>
      </c>
      <c r="B90" s="216"/>
      <c r="C90" s="183"/>
      <c r="D90" s="183"/>
      <c r="E90" s="183"/>
      <c r="F90" s="183"/>
      <c r="G90" s="183"/>
    </row>
    <row r="91" spans="1:7" ht="15" customHeight="1">
      <c r="A91" s="183" t="s">
        <v>178</v>
      </c>
      <c r="B91" s="216"/>
      <c r="C91" s="183"/>
      <c r="D91" s="183"/>
      <c r="E91" s="183"/>
      <c r="F91" s="183"/>
      <c r="G91" s="183"/>
    </row>
    <row r="92" spans="1:7" ht="15" customHeight="1">
      <c r="A92" s="183" t="s">
        <v>179</v>
      </c>
      <c r="B92" s="216"/>
      <c r="C92" s="183"/>
      <c r="D92" s="183"/>
      <c r="E92" s="183"/>
      <c r="F92" s="183"/>
      <c r="G92" s="183"/>
    </row>
    <row r="93" spans="1:7" ht="15" customHeight="1">
      <c r="A93" s="183" t="s">
        <v>180</v>
      </c>
      <c r="B93" s="216"/>
      <c r="C93" s="183"/>
      <c r="D93" s="183"/>
      <c r="E93" s="183"/>
      <c r="F93" s="183"/>
      <c r="G93" s="183"/>
    </row>
    <row r="94" spans="1:7" ht="15" customHeight="1">
      <c r="A94" s="183" t="s">
        <v>181</v>
      </c>
      <c r="B94" s="216"/>
      <c r="C94" s="183"/>
      <c r="D94" s="183"/>
      <c r="E94" s="183"/>
      <c r="F94" s="183"/>
      <c r="G94" s="183"/>
    </row>
    <row r="95" spans="1:7" ht="15" customHeight="1">
      <c r="A95" s="183" t="s">
        <v>182</v>
      </c>
      <c r="B95" s="216"/>
      <c r="C95" s="183"/>
      <c r="D95" s="183"/>
      <c r="E95" s="183"/>
      <c r="F95" s="183"/>
      <c r="G95" s="183"/>
    </row>
    <row r="96" spans="1:7" ht="15" customHeight="1">
      <c r="A96" s="183" t="s">
        <v>187</v>
      </c>
      <c r="B96" s="216"/>
      <c r="C96" s="183"/>
      <c r="D96" s="183"/>
      <c r="E96" s="183"/>
      <c r="F96" s="183"/>
      <c r="G96" s="183"/>
    </row>
  </sheetData>
  <sheetProtection algorithmName="SHA-512" hashValue="AcyhJACLAlOhF2zEj6th3prLGahrIuqKiNUWFmzDFcIos8OrMHR1mSkq60T/6l7X0PAi3/y9HY5jQqy3F1y/Hg==" saltValue="hkXa/3R23psVSq3BuY6BVA==" spinCount="100000" sheet="1" objects="1" scenarios="1"/>
  <mergeCells count="144">
    <mergeCell ref="A8:A11"/>
    <mergeCell ref="B8:B11"/>
    <mergeCell ref="C8:C11"/>
    <mergeCell ref="D8:D11"/>
    <mergeCell ref="E8:E11"/>
    <mergeCell ref="F8:AJ8"/>
    <mergeCell ref="AK1:AN1"/>
    <mergeCell ref="M2:P2"/>
    <mergeCell ref="Q2:R2"/>
    <mergeCell ref="S2:T2"/>
    <mergeCell ref="U2:V2"/>
    <mergeCell ref="AK2:AN2"/>
    <mergeCell ref="AK8:AK11"/>
    <mergeCell ref="AL8:AL11"/>
    <mergeCell ref="AM8:AN11"/>
    <mergeCell ref="F9:L9"/>
    <mergeCell ref="M9:S9"/>
    <mergeCell ref="T9:Z9"/>
    <mergeCell ref="AA9:AG9"/>
    <mergeCell ref="AH9:AJ9"/>
    <mergeCell ref="AK3:AN3"/>
    <mergeCell ref="AK4:AN4"/>
    <mergeCell ref="AH5:AJ5"/>
    <mergeCell ref="B7:AM7"/>
    <mergeCell ref="AM18:AN18"/>
    <mergeCell ref="AM19:AN19"/>
    <mergeCell ref="AM20:AN20"/>
    <mergeCell ref="AM21:AN21"/>
    <mergeCell ref="AM22:AN22"/>
    <mergeCell ref="AM23:AN23"/>
    <mergeCell ref="AM12:AN12"/>
    <mergeCell ref="AM13:AN13"/>
    <mergeCell ref="AM14:AN14"/>
    <mergeCell ref="AM15:AN15"/>
    <mergeCell ref="AM16:AN16"/>
    <mergeCell ref="AM17:AN17"/>
    <mergeCell ref="AM30:AN30"/>
    <mergeCell ref="AM31:AN31"/>
    <mergeCell ref="A32:E32"/>
    <mergeCell ref="AM32:AN33"/>
    <mergeCell ref="A33:E33"/>
    <mergeCell ref="A36:AM36"/>
    <mergeCell ref="AM24:AN24"/>
    <mergeCell ref="AM25:AN25"/>
    <mergeCell ref="AM26:AN26"/>
    <mergeCell ref="AM27:AN27"/>
    <mergeCell ref="AM28:AN28"/>
    <mergeCell ref="AM29:AN29"/>
    <mergeCell ref="AM41:AN41"/>
    <mergeCell ref="AM42:AN42"/>
    <mergeCell ref="AM43:AN43"/>
    <mergeCell ref="AM44:AN44"/>
    <mergeCell ref="AM45:AN45"/>
    <mergeCell ref="AM46:AN46"/>
    <mergeCell ref="AL37:AL40"/>
    <mergeCell ref="AM37:AN40"/>
    <mergeCell ref="A38:A40"/>
    <mergeCell ref="B38:B40"/>
    <mergeCell ref="C38:C40"/>
    <mergeCell ref="D38:D40"/>
    <mergeCell ref="E38:E40"/>
    <mergeCell ref="F38:L38"/>
    <mergeCell ref="M38:S38"/>
    <mergeCell ref="T38:Z38"/>
    <mergeCell ref="A37:B37"/>
    <mergeCell ref="F37:H37"/>
    <mergeCell ref="J37:O37"/>
    <mergeCell ref="P37:R37"/>
    <mergeCell ref="S37:T37"/>
    <mergeCell ref="AK37:AK40"/>
    <mergeCell ref="AA38:AG38"/>
    <mergeCell ref="AH38:AJ38"/>
    <mergeCell ref="A57:C57"/>
    <mergeCell ref="F57:H57"/>
    <mergeCell ref="I57:K57"/>
    <mergeCell ref="L57:N57"/>
    <mergeCell ref="O57:Q57"/>
    <mergeCell ref="R57:T57"/>
    <mergeCell ref="AM47:AN47"/>
    <mergeCell ref="A48:E48"/>
    <mergeCell ref="AM48:AN48"/>
    <mergeCell ref="A49:E49"/>
    <mergeCell ref="A50:E50"/>
    <mergeCell ref="A51:E51"/>
    <mergeCell ref="L58:N58"/>
    <mergeCell ref="O58:Q58"/>
    <mergeCell ref="R58:T58"/>
    <mergeCell ref="U57:W57"/>
    <mergeCell ref="X57:Z57"/>
    <mergeCell ref="AA57:AC57"/>
    <mergeCell ref="AD57:AF57"/>
    <mergeCell ref="AG57:AI57"/>
    <mergeCell ref="AJ57:AK57"/>
    <mergeCell ref="AJ59:AK59"/>
    <mergeCell ref="A62:B62"/>
    <mergeCell ref="C62:D62"/>
    <mergeCell ref="E62:H62"/>
    <mergeCell ref="I62:N62"/>
    <mergeCell ref="AL58:AL59"/>
    <mergeCell ref="A59:C59"/>
    <mergeCell ref="F59:H59"/>
    <mergeCell ref="I59:K59"/>
    <mergeCell ref="L59:N59"/>
    <mergeCell ref="O59:Q59"/>
    <mergeCell ref="R59:T59"/>
    <mergeCell ref="U59:W59"/>
    <mergeCell ref="X59:Z59"/>
    <mergeCell ref="AA59:AC59"/>
    <mergeCell ref="U58:W58"/>
    <mergeCell ref="X58:Z58"/>
    <mergeCell ref="AA58:AC58"/>
    <mergeCell ref="AD58:AF58"/>
    <mergeCell ref="AG58:AI58"/>
    <mergeCell ref="AJ58:AK58"/>
    <mergeCell ref="A58:C58"/>
    <mergeCell ref="F58:H58"/>
    <mergeCell ref="I58:K58"/>
    <mergeCell ref="A63:B63"/>
    <mergeCell ref="C63:D63"/>
    <mergeCell ref="E63:H63"/>
    <mergeCell ref="I63:N63"/>
    <mergeCell ref="C66:D66"/>
    <mergeCell ref="E66:H66"/>
    <mergeCell ref="I66:N66"/>
    <mergeCell ref="AD59:AF59"/>
    <mergeCell ref="AG59:AI59"/>
    <mergeCell ref="C79:E79"/>
    <mergeCell ref="C80:E80"/>
    <mergeCell ref="AA67:AF67"/>
    <mergeCell ref="AG67:AK67"/>
    <mergeCell ref="AL67:AM67"/>
    <mergeCell ref="C76:E76"/>
    <mergeCell ref="C77:E77"/>
    <mergeCell ref="C78:E78"/>
    <mergeCell ref="O66:T66"/>
    <mergeCell ref="U66:Z66"/>
    <mergeCell ref="AA66:AF66"/>
    <mergeCell ref="AG66:AK66"/>
    <mergeCell ref="AL66:AM66"/>
    <mergeCell ref="C67:D67"/>
    <mergeCell ref="E67:H67"/>
    <mergeCell ref="I67:N67"/>
    <mergeCell ref="O67:T67"/>
    <mergeCell ref="U67:Z67"/>
  </mergeCells>
  <phoneticPr fontId="27"/>
  <conditionalFormatting sqref="AH5:AJ5">
    <cfRule type="expression" dxfId="19" priority="4">
      <formula>$AK$3="歴月"</formula>
    </cfRule>
  </conditionalFormatting>
  <conditionalFormatting sqref="AL8:AL33">
    <cfRule type="expression" dxfId="17" priority="2">
      <formula>$AK$3="歴月"</formula>
    </cfRule>
  </conditionalFormatting>
  <conditionalFormatting sqref="AL37:AL48">
    <cfRule type="expression" dxfId="16" priority="1">
      <formula>$AK$3="歴月"</formula>
    </cfRule>
  </conditionalFormatting>
  <dataValidations count="6">
    <dataValidation type="list" allowBlank="1" showInputMessage="1" showErrorMessage="1" sqref="B12:B31 B41:B47" xr:uid="{EA8EE12C-4C6D-461A-A6F6-E0D2D7F05EC3}">
      <formula1>INDIRECT($AK$1)</formula1>
    </dataValidation>
    <dataValidation type="list" allowBlank="1" showInputMessage="1" showErrorMessage="1" sqref="AK3:AN3" xr:uid="{69921C71-3070-48D7-BE7C-A2F60F06483C}">
      <formula1>"４週,歴月"</formula1>
    </dataValidation>
    <dataValidation type="list" allowBlank="1" showInputMessage="1" showErrorMessage="1" sqref="AK4:AN4" xr:uid="{76EBD5B0-DDF5-4A3E-93E8-031124C3478D}">
      <formula1>"予定,実績"</formula1>
    </dataValidation>
    <dataValidation type="list" allowBlank="1" showInputMessage="1" showErrorMessage="1" sqref="C12:C31 C41:C47" xr:uid="{0FECB80C-6965-410B-8359-6D81873075AB}">
      <formula1>"A,B,C,D"</formula1>
    </dataValidation>
    <dataValidation operator="greaterThanOrEqual" allowBlank="1" showInputMessage="1" showErrorMessage="1" sqref="I64 AJ58:AJ59 AL58 L60 L64 I60" xr:uid="{EBE9E745-36CB-4A9F-8928-B63A79451627}"/>
    <dataValidation type="whole" operator="greaterThanOrEqual" allowBlank="1" showInputMessage="1" showErrorMessage="1" sqref="I58:I59 D58:F59 AG58:AG59 AD58:AD59 AA58:AA59 X58:X59 U58:U59 R58:R59 O58:O59 L58:L59" xr:uid="{6D6ED802-F2FA-4C6E-8136-5A704CF03D31}">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9" fitToWidth="0" fitToHeight="0" orientation="landscape" r:id="rId1"/>
  <headerFooter alignWithMargins="0">
    <oddHeader>&amp;L&amp;"ＭＳ ゴシック,標準"&amp;10（参考様式）</oddHeader>
  </headerFooter>
  <rowBreaks count="2" manualBreakCount="2">
    <brk id="35" max="39" man="1"/>
    <brk id="55" max="39" man="1"/>
  </rowBreaks>
  <extLst>
    <ext xmlns:x14="http://schemas.microsoft.com/office/spreadsheetml/2009/9/main" uri="{78C0D931-6437-407d-A8EE-F0AAD7539E65}">
      <x14:conditionalFormattings>
        <x14:conditionalFormatting xmlns:xm="http://schemas.microsoft.com/office/excel/2006/main">
          <x14:cfRule type="expression" priority="3" id="{154E9E0D-728C-4B17-9395-7CB34832A59E}">
            <xm:f>'別紙２ 勤務形態一覧表（就A・B）【実施月】'!$AK$3="４週"</xm:f>
            <x14:dxf>
              <fill>
                <patternFill patternType="darkUp">
                  <bgColor theme="1"/>
                </patternFill>
              </fill>
            </x14:dxf>
          </x14:cfRule>
          <xm:sqref>AH37:AJ37 AH38 AH41:AJ47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E2429A7-0329-41FE-BE0D-AEF6C83509CE}">
          <x14:formula1>
            <xm:f>選択肢!$A$33:$D$33</xm:f>
          </x14:formula1>
          <xm:sqref>A12:A31 A41:A47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8F216-9B38-4DC5-993E-0EA48E68476C}">
  <dimension ref="A1:AQ96"/>
  <sheetViews>
    <sheetView showGridLines="0" zoomScaleNormal="100" zoomScaleSheetLayoutView="100" workbookViewId="0">
      <selection activeCell="AP8" sqref="AP8"/>
    </sheetView>
  </sheetViews>
  <sheetFormatPr defaultColWidth="8.25" defaultRowHeight="21" customHeight="1"/>
  <cols>
    <col min="1" max="1" width="2.625" style="157" customWidth="1"/>
    <col min="2" max="2" width="14.25" style="151" customWidth="1"/>
    <col min="3" max="3" width="6.625" style="157" customWidth="1"/>
    <col min="4" max="5" width="7.625" style="157" customWidth="1"/>
    <col min="6" max="36" width="2.625" style="157" customWidth="1"/>
    <col min="37" max="37" width="6.625" style="157" customWidth="1"/>
    <col min="38" max="39" width="7.625" style="157" customWidth="1"/>
    <col min="40" max="40" width="5.625" style="157" customWidth="1"/>
    <col min="41" max="16384" width="8.25" style="157"/>
  </cols>
  <sheetData>
    <row r="1" spans="1:40" ht="20.100000000000001" customHeight="1">
      <c r="A1" s="150" t="s">
        <v>270</v>
      </c>
      <c r="C1" s="152"/>
      <c r="D1" s="152"/>
      <c r="E1" s="152"/>
      <c r="F1" s="152"/>
      <c r="G1" s="152"/>
      <c r="H1" s="152"/>
      <c r="I1" s="152"/>
      <c r="J1" s="152"/>
      <c r="K1" s="152"/>
      <c r="L1" s="152"/>
      <c r="M1" s="152"/>
      <c r="N1" s="152"/>
      <c r="O1" s="152"/>
      <c r="P1" s="152"/>
      <c r="Q1" s="152"/>
      <c r="R1" s="152"/>
      <c r="S1" s="152"/>
      <c r="T1" s="152"/>
      <c r="U1" s="152"/>
      <c r="V1" s="152"/>
      <c r="W1" s="152"/>
      <c r="X1" s="153"/>
      <c r="Y1" s="153"/>
      <c r="Z1" s="154"/>
      <c r="AA1" s="154"/>
      <c r="AB1" s="154"/>
      <c r="AC1" s="154"/>
      <c r="AD1" s="155"/>
      <c r="AE1" s="155"/>
      <c r="AF1" s="155"/>
      <c r="AG1" s="155"/>
      <c r="AH1" s="155"/>
      <c r="AI1" s="156" t="s">
        <v>148</v>
      </c>
      <c r="AJ1" s="156"/>
      <c r="AK1" s="471" t="s">
        <v>97</v>
      </c>
      <c r="AL1" s="471"/>
      <c r="AM1" s="471"/>
      <c r="AN1" s="471"/>
    </row>
    <row r="2" spans="1:40" ht="18" customHeight="1">
      <c r="A2" s="154"/>
      <c r="B2" s="158"/>
      <c r="C2" s="158"/>
      <c r="D2" s="158"/>
      <c r="E2" s="158"/>
      <c r="F2" s="158"/>
      <c r="G2" s="158"/>
      <c r="H2" s="158"/>
      <c r="I2" s="158"/>
      <c r="J2" s="158"/>
      <c r="K2" s="158"/>
      <c r="L2" s="158"/>
      <c r="M2" s="472">
        <v>2024</v>
      </c>
      <c r="N2" s="472"/>
      <c r="O2" s="472"/>
      <c r="P2" s="472"/>
      <c r="Q2" s="473" t="s">
        <v>144</v>
      </c>
      <c r="R2" s="473"/>
      <c r="S2" s="472">
        <v>5</v>
      </c>
      <c r="T2" s="472"/>
      <c r="U2" s="473" t="s">
        <v>145</v>
      </c>
      <c r="V2" s="473"/>
      <c r="W2" s="159" t="s">
        <v>300</v>
      </c>
      <c r="X2" s="158"/>
      <c r="Y2" s="158"/>
      <c r="Z2" s="154"/>
      <c r="AA2" s="154"/>
      <c r="AC2" s="156"/>
      <c r="AD2" s="158"/>
      <c r="AE2" s="158"/>
      <c r="AF2" s="158"/>
      <c r="AG2" s="158"/>
      <c r="AH2" s="158"/>
      <c r="AI2" s="156" t="s">
        <v>149</v>
      </c>
      <c r="AJ2" s="156"/>
      <c r="AK2" s="474"/>
      <c r="AL2" s="474"/>
      <c r="AM2" s="474"/>
      <c r="AN2" s="474"/>
    </row>
    <row r="3" spans="1:40" ht="18" customHeight="1">
      <c r="A3" s="160"/>
      <c r="B3" s="160"/>
      <c r="C3" s="160"/>
      <c r="D3" s="160"/>
      <c r="E3" s="160"/>
      <c r="F3" s="160"/>
      <c r="G3" s="160"/>
      <c r="H3" s="160"/>
      <c r="I3" s="160"/>
      <c r="J3" s="160"/>
      <c r="K3" s="160"/>
      <c r="L3" s="160"/>
      <c r="M3" s="160"/>
      <c r="N3" s="160"/>
      <c r="O3" s="160"/>
      <c r="P3" s="160"/>
      <c r="Q3" s="160"/>
      <c r="R3" s="160"/>
      <c r="S3" s="160"/>
      <c r="T3" s="160"/>
      <c r="U3" s="160"/>
      <c r="V3" s="160"/>
      <c r="W3" s="160"/>
      <c r="Y3" s="161"/>
      <c r="Z3" s="161"/>
      <c r="AA3" s="161"/>
      <c r="AB3" s="154"/>
      <c r="AC3" s="161"/>
      <c r="AD3" s="161"/>
      <c r="AE3" s="161"/>
      <c r="AF3" s="161"/>
      <c r="AG3" s="161"/>
      <c r="AH3" s="161"/>
      <c r="AI3" s="162" t="s">
        <v>152</v>
      </c>
      <c r="AJ3" s="156"/>
      <c r="AK3" s="479" t="s">
        <v>241</v>
      </c>
      <c r="AL3" s="479"/>
      <c r="AM3" s="479"/>
      <c r="AN3" s="479"/>
    </row>
    <row r="4" spans="1:40" ht="18" customHeight="1">
      <c r="A4" s="160"/>
      <c r="B4" s="160"/>
      <c r="C4" s="160"/>
      <c r="D4" s="160"/>
      <c r="E4" s="160"/>
      <c r="F4" s="160"/>
      <c r="G4" s="160"/>
      <c r="H4" s="160"/>
      <c r="I4" s="160"/>
      <c r="J4" s="160"/>
      <c r="K4" s="160"/>
      <c r="L4" s="160"/>
      <c r="M4" s="160"/>
      <c r="N4" s="160"/>
      <c r="O4" s="160"/>
      <c r="P4" s="160"/>
      <c r="Q4" s="160"/>
      <c r="R4" s="160"/>
      <c r="S4" s="160"/>
      <c r="T4" s="160"/>
      <c r="U4" s="160"/>
      <c r="V4" s="160"/>
      <c r="W4" s="160"/>
      <c r="Y4" s="161"/>
      <c r="Z4" s="161"/>
      <c r="AA4" s="161"/>
      <c r="AB4" s="154"/>
      <c r="AC4" s="161"/>
      <c r="AD4" s="161"/>
      <c r="AE4" s="161"/>
      <c r="AF4" s="161"/>
      <c r="AG4" s="161"/>
      <c r="AH4" s="161"/>
      <c r="AI4" s="162" t="s">
        <v>153</v>
      </c>
      <c r="AJ4" s="156"/>
      <c r="AK4" s="479" t="s">
        <v>246</v>
      </c>
      <c r="AL4" s="479"/>
      <c r="AM4" s="479"/>
      <c r="AN4" s="479"/>
    </row>
    <row r="5" spans="1:40" ht="18" customHeight="1">
      <c r="A5" s="160"/>
      <c r="B5" s="160"/>
      <c r="C5" s="160"/>
      <c r="D5" s="160"/>
      <c r="E5" s="160"/>
      <c r="F5" s="160"/>
      <c r="G5" s="160"/>
      <c r="H5" s="160"/>
      <c r="I5" s="160"/>
      <c r="J5" s="160"/>
      <c r="K5" s="160"/>
      <c r="L5" s="160"/>
      <c r="M5" s="160"/>
      <c r="N5" s="160"/>
      <c r="O5" s="160"/>
      <c r="P5" s="160"/>
      <c r="Q5" s="160"/>
      <c r="R5" s="160"/>
      <c r="S5" s="160"/>
      <c r="U5" s="160"/>
      <c r="V5" s="160"/>
      <c r="W5" s="160"/>
      <c r="Y5" s="161"/>
      <c r="Z5" s="161"/>
      <c r="AA5" s="161"/>
      <c r="AB5" s="154"/>
      <c r="AC5" s="161"/>
      <c r="AD5" s="161"/>
      <c r="AE5" s="161"/>
      <c r="AF5" s="161"/>
      <c r="AG5" s="162" t="s">
        <v>154</v>
      </c>
      <c r="AH5" s="480"/>
      <c r="AI5" s="480"/>
      <c r="AJ5" s="480"/>
      <c r="AK5" s="161" t="s">
        <v>150</v>
      </c>
      <c r="AL5" s="149"/>
      <c r="AM5" s="161" t="s">
        <v>151</v>
      </c>
      <c r="AN5" s="154"/>
    </row>
    <row r="6" spans="1:40" ht="9.9499999999999993" customHeight="1" thickBot="1">
      <c r="A6" s="154"/>
      <c r="B6" s="163"/>
      <c r="C6" s="163"/>
      <c r="D6" s="163"/>
      <c r="E6" s="163"/>
      <c r="F6" s="163"/>
      <c r="G6" s="163"/>
      <c r="H6" s="163"/>
      <c r="I6" s="163"/>
      <c r="J6" s="163"/>
      <c r="K6" s="163"/>
      <c r="L6" s="163"/>
      <c r="M6" s="163"/>
      <c r="N6" s="163"/>
      <c r="O6" s="163"/>
      <c r="P6" s="163"/>
      <c r="Q6" s="163"/>
      <c r="R6" s="163"/>
      <c r="S6" s="163"/>
      <c r="T6" s="163"/>
      <c r="U6" s="163"/>
      <c r="V6" s="163"/>
      <c r="W6" s="163"/>
      <c r="X6" s="158"/>
      <c r="Y6" s="158"/>
      <c r="Z6" s="158"/>
      <c r="AA6" s="158"/>
      <c r="AB6" s="158"/>
      <c r="AC6" s="158"/>
      <c r="AD6" s="158"/>
      <c r="AE6" s="158"/>
      <c r="AF6" s="158"/>
      <c r="AG6" s="158"/>
      <c r="AH6" s="158"/>
      <c r="AI6" s="158"/>
      <c r="AJ6" s="158"/>
      <c r="AK6" s="158"/>
      <c r="AL6" s="158"/>
      <c r="AM6" s="154"/>
      <c r="AN6" s="154"/>
    </row>
    <row r="7" spans="1:40" s="166" customFormat="1" ht="18" customHeight="1" thickBot="1">
      <c r="A7" s="164"/>
      <c r="B7" s="456" t="s">
        <v>296</v>
      </c>
      <c r="C7" s="456"/>
      <c r="D7" s="456"/>
      <c r="E7" s="456"/>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165"/>
    </row>
    <row r="8" spans="1:40" ht="15" customHeight="1">
      <c r="A8" s="461" t="s">
        <v>304</v>
      </c>
      <c r="B8" s="463" t="s">
        <v>155</v>
      </c>
      <c r="C8" s="465" t="s">
        <v>156</v>
      </c>
      <c r="D8" s="463" t="s">
        <v>157</v>
      </c>
      <c r="E8" s="467" t="s">
        <v>158</v>
      </c>
      <c r="F8" s="469" t="s">
        <v>190</v>
      </c>
      <c r="G8" s="469"/>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469"/>
      <c r="AK8" s="475" t="s">
        <v>191</v>
      </c>
      <c r="AL8" s="461" t="s">
        <v>192</v>
      </c>
      <c r="AM8" s="477" t="s">
        <v>193</v>
      </c>
      <c r="AN8" s="477"/>
    </row>
    <row r="9" spans="1:40" ht="15" customHeight="1">
      <c r="A9" s="462"/>
      <c r="B9" s="464"/>
      <c r="C9" s="465"/>
      <c r="D9" s="464"/>
      <c r="E9" s="468"/>
      <c r="F9" s="464" t="s">
        <v>100</v>
      </c>
      <c r="G9" s="464"/>
      <c r="H9" s="464"/>
      <c r="I9" s="464"/>
      <c r="J9" s="464"/>
      <c r="K9" s="464"/>
      <c r="L9" s="464"/>
      <c r="M9" s="464" t="s">
        <v>101</v>
      </c>
      <c r="N9" s="464"/>
      <c r="O9" s="464"/>
      <c r="P9" s="464"/>
      <c r="Q9" s="464"/>
      <c r="R9" s="464"/>
      <c r="S9" s="464"/>
      <c r="T9" s="464" t="s">
        <v>102</v>
      </c>
      <c r="U9" s="464"/>
      <c r="V9" s="464"/>
      <c r="W9" s="464"/>
      <c r="X9" s="464"/>
      <c r="Y9" s="464"/>
      <c r="Z9" s="464"/>
      <c r="AA9" s="464" t="s">
        <v>103</v>
      </c>
      <c r="AB9" s="464"/>
      <c r="AC9" s="464"/>
      <c r="AD9" s="464"/>
      <c r="AE9" s="464"/>
      <c r="AF9" s="464"/>
      <c r="AG9" s="464"/>
      <c r="AH9" s="464" t="s">
        <v>104</v>
      </c>
      <c r="AI9" s="464"/>
      <c r="AJ9" s="464"/>
      <c r="AK9" s="476"/>
      <c r="AL9" s="462"/>
      <c r="AM9" s="478"/>
      <c r="AN9" s="478"/>
    </row>
    <row r="10" spans="1:40" ht="15" customHeight="1">
      <c r="A10" s="462"/>
      <c r="B10" s="464"/>
      <c r="C10" s="465"/>
      <c r="D10" s="464"/>
      <c r="E10" s="468"/>
      <c r="F10" s="170">
        <f>DATE($M$2,$S$2,1)</f>
        <v>45413</v>
      </c>
      <c r="G10" s="170">
        <f>DATE($M$2,$S$2,2)</f>
        <v>45414</v>
      </c>
      <c r="H10" s="170">
        <f>DATE($M$2,$S$2,3)</f>
        <v>45415</v>
      </c>
      <c r="I10" s="170">
        <f>DATE($M$2,$S$2,4)</f>
        <v>45416</v>
      </c>
      <c r="J10" s="170">
        <f>DATE($M$2,$S$2,5)</f>
        <v>45417</v>
      </c>
      <c r="K10" s="170">
        <f>DATE($M$2,$S$2,6)</f>
        <v>45418</v>
      </c>
      <c r="L10" s="170">
        <f>DATE($M$2,$S$2,7)</f>
        <v>45419</v>
      </c>
      <c r="M10" s="170">
        <f>DATE($M$2,$S$2,8)</f>
        <v>45420</v>
      </c>
      <c r="N10" s="170">
        <f>DATE($M$2,$S$2,9)</f>
        <v>45421</v>
      </c>
      <c r="O10" s="170">
        <f>DATE($M$2,$S$2,10)</f>
        <v>45422</v>
      </c>
      <c r="P10" s="170">
        <f>DATE($M$2,$S$2,11)</f>
        <v>45423</v>
      </c>
      <c r="Q10" s="170">
        <f>DATE($M$2,$S$2,12)</f>
        <v>45424</v>
      </c>
      <c r="R10" s="170">
        <f>DATE($M$2,$S$2,13)</f>
        <v>45425</v>
      </c>
      <c r="S10" s="170">
        <f>DATE($M$2,$S$2,14)</f>
        <v>45426</v>
      </c>
      <c r="T10" s="170">
        <f>DATE($M$2,$S$2,15)</f>
        <v>45427</v>
      </c>
      <c r="U10" s="170">
        <f>DATE($M$2,$S$2,16)</f>
        <v>45428</v>
      </c>
      <c r="V10" s="170">
        <f>DATE($M$2,$S$2,17)</f>
        <v>45429</v>
      </c>
      <c r="W10" s="170">
        <f>DATE($M$2,$S$2,18)</f>
        <v>45430</v>
      </c>
      <c r="X10" s="170">
        <f>DATE($M$2,$S$2,19)</f>
        <v>45431</v>
      </c>
      <c r="Y10" s="170">
        <f>DATE($M$2,$S$2,20)</f>
        <v>45432</v>
      </c>
      <c r="Z10" s="170">
        <f>DATE($M$2,$S$2,21)</f>
        <v>45433</v>
      </c>
      <c r="AA10" s="170">
        <f>DATE($M$2,$S$2,22)</f>
        <v>45434</v>
      </c>
      <c r="AB10" s="170">
        <f>DATE($M$2,$S$2,23)</f>
        <v>45435</v>
      </c>
      <c r="AC10" s="170">
        <f>DATE($M$2,$S$2,24)</f>
        <v>45436</v>
      </c>
      <c r="AD10" s="170">
        <f>DATE($M$2,$S$2,25)</f>
        <v>45437</v>
      </c>
      <c r="AE10" s="170">
        <f>DATE($M$2,$S$2,26)</f>
        <v>45438</v>
      </c>
      <c r="AF10" s="170">
        <f>DATE($M$2,$S$2,27)</f>
        <v>45439</v>
      </c>
      <c r="AG10" s="170">
        <f>DATE($M$2,$S$2,28)</f>
        <v>45440</v>
      </c>
      <c r="AH10" s="170">
        <f>IF(DAY(EOMONTH(F10,0))&lt;29,"",DATE($M$2,$S$2,29))</f>
        <v>45441</v>
      </c>
      <c r="AI10" s="170">
        <f>IF(DAY(EOMONTH(F10,0))&lt;30,"",DATE($M$2,$S$2,30))</f>
        <v>45442</v>
      </c>
      <c r="AJ10" s="170">
        <f>IF(DAY(EOMONTH(F10,0))&lt;31,"",DATE($M$2,$S$2,31))</f>
        <v>45443</v>
      </c>
      <c r="AK10" s="476"/>
      <c r="AL10" s="462"/>
      <c r="AM10" s="478"/>
      <c r="AN10" s="478"/>
    </row>
    <row r="11" spans="1:40" ht="15" customHeight="1">
      <c r="A11" s="462"/>
      <c r="B11" s="464"/>
      <c r="C11" s="466"/>
      <c r="D11" s="464"/>
      <c r="E11" s="468"/>
      <c r="F11" s="171">
        <f>DATE($M$2,$S$2,1)</f>
        <v>45413</v>
      </c>
      <c r="G11" s="171">
        <f>DATE($M$2,$S$2,2)</f>
        <v>45414</v>
      </c>
      <c r="H11" s="171">
        <f>DATE($M$2,$S$2,3)</f>
        <v>45415</v>
      </c>
      <c r="I11" s="171">
        <f>DATE($M$2,$S$2,4)</f>
        <v>45416</v>
      </c>
      <c r="J11" s="171">
        <f>DATE($M$2,$S$2,5)</f>
        <v>45417</v>
      </c>
      <c r="K11" s="171">
        <f>DATE($M$2,$S$2,6)</f>
        <v>45418</v>
      </c>
      <c r="L11" s="171">
        <f>DATE($M$2,$S$2,7)</f>
        <v>45419</v>
      </c>
      <c r="M11" s="171">
        <f>DATE($M$2,$S$2,8)</f>
        <v>45420</v>
      </c>
      <c r="N11" s="171">
        <f>DATE($M$2,$S$2,9)</f>
        <v>45421</v>
      </c>
      <c r="O11" s="171">
        <f>DATE($M$2,$S$2,10)</f>
        <v>45422</v>
      </c>
      <c r="P11" s="171">
        <f>DATE($M$2,$S$2,11)</f>
        <v>45423</v>
      </c>
      <c r="Q11" s="171">
        <f>DATE($M$2,$S$2,12)</f>
        <v>45424</v>
      </c>
      <c r="R11" s="171">
        <f>DATE($M$2,$S$2,13)</f>
        <v>45425</v>
      </c>
      <c r="S11" s="171">
        <f>DATE($M$2,$S$2,14)</f>
        <v>45426</v>
      </c>
      <c r="T11" s="171">
        <f>DATE($M$2,$S$2,15)</f>
        <v>45427</v>
      </c>
      <c r="U11" s="171">
        <f>DATE($M$2,$S$2,16)</f>
        <v>45428</v>
      </c>
      <c r="V11" s="171">
        <f>DATE($M$2,$S$2,17)</f>
        <v>45429</v>
      </c>
      <c r="W11" s="171">
        <f>DATE($M$2,$S$2,18)</f>
        <v>45430</v>
      </c>
      <c r="X11" s="171">
        <f>DATE($M$2,$S$2,19)</f>
        <v>45431</v>
      </c>
      <c r="Y11" s="171">
        <f>DATE($M$2,$S$2,20)</f>
        <v>45432</v>
      </c>
      <c r="Z11" s="171">
        <f>DATE($M$2,$S$2,21)</f>
        <v>45433</v>
      </c>
      <c r="AA11" s="171">
        <f>DATE($M$2,$S$2,22)</f>
        <v>45434</v>
      </c>
      <c r="AB11" s="171">
        <f>DATE($M$2,$S$2,23)</f>
        <v>45435</v>
      </c>
      <c r="AC11" s="171">
        <f>DATE($M$2,$S$2,24)</f>
        <v>45436</v>
      </c>
      <c r="AD11" s="171">
        <f>DATE($M$2,$S$2,25)</f>
        <v>45437</v>
      </c>
      <c r="AE11" s="171">
        <f>DATE($M$2,$S$2,26)</f>
        <v>45438</v>
      </c>
      <c r="AF11" s="171">
        <f>DATE($M$2,$S$2,27)</f>
        <v>45439</v>
      </c>
      <c r="AG11" s="171">
        <f>DATE($M$2,$S$2,28)</f>
        <v>45440</v>
      </c>
      <c r="AH11" s="171">
        <f>IF(DAY(EOMONTH(F11,0))&lt;29,"",DATE($M$2,$S$2,29))</f>
        <v>45441</v>
      </c>
      <c r="AI11" s="171">
        <f>IF(DAY(EOMONTH(F11,0))&lt;30,"",DATE($M$2,$S$2,30))</f>
        <v>45442</v>
      </c>
      <c r="AJ11" s="171">
        <f>IF(DAY(EOMONTH(F11,0))&lt;31,"",DATE($M$2,$S$2,31))</f>
        <v>45443</v>
      </c>
      <c r="AK11" s="476"/>
      <c r="AL11" s="462"/>
      <c r="AM11" s="478"/>
      <c r="AN11" s="478"/>
    </row>
    <row r="12" spans="1:40" ht="18" customHeight="1">
      <c r="A12" s="172"/>
      <c r="B12" s="173" t="s">
        <v>106</v>
      </c>
      <c r="C12" s="174" t="s">
        <v>183</v>
      </c>
      <c r="D12" s="175"/>
      <c r="E12" s="176"/>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8">
        <f>+SUM(F12:AJ12)</f>
        <v>0</v>
      </c>
      <c r="AL12" s="179">
        <f t="shared" ref="AL12:AL32" si="0">IF($AK$3="４週",AK12/4,AK12/(DAY(EOMONTH($F$10,0))/7))</f>
        <v>0</v>
      </c>
      <c r="AM12" s="470"/>
      <c r="AN12" s="470"/>
    </row>
    <row r="13" spans="1:40" ht="18" customHeight="1">
      <c r="A13" s="172"/>
      <c r="B13" s="173" t="s">
        <v>109</v>
      </c>
      <c r="C13" s="174" t="s">
        <v>183</v>
      </c>
      <c r="D13" s="175"/>
      <c r="E13" s="176"/>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8">
        <f t="shared" ref="AK13:AK32" si="1">+SUM(F13:AJ13)</f>
        <v>0</v>
      </c>
      <c r="AL13" s="179">
        <f t="shared" si="0"/>
        <v>0</v>
      </c>
      <c r="AM13" s="470"/>
      <c r="AN13" s="470"/>
    </row>
    <row r="14" spans="1:40" ht="18" customHeight="1">
      <c r="A14" s="172"/>
      <c r="B14" s="173" t="s">
        <v>116</v>
      </c>
      <c r="C14" s="174" t="s">
        <v>183</v>
      </c>
      <c r="D14" s="175"/>
      <c r="E14" s="176"/>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8">
        <f t="shared" si="1"/>
        <v>0</v>
      </c>
      <c r="AL14" s="179">
        <f t="shared" si="0"/>
        <v>0</v>
      </c>
      <c r="AM14" s="470"/>
      <c r="AN14" s="470"/>
    </row>
    <row r="15" spans="1:40" ht="18" customHeight="1">
      <c r="A15" s="172"/>
      <c r="B15" s="173" t="s">
        <v>117</v>
      </c>
      <c r="C15" s="174" t="s">
        <v>183</v>
      </c>
      <c r="D15" s="175"/>
      <c r="E15" s="176"/>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8">
        <f t="shared" si="1"/>
        <v>0</v>
      </c>
      <c r="AL15" s="179">
        <f t="shared" si="0"/>
        <v>0</v>
      </c>
      <c r="AM15" s="470"/>
      <c r="AN15" s="470"/>
    </row>
    <row r="16" spans="1:40" ht="18" customHeight="1">
      <c r="A16" s="172"/>
      <c r="B16" s="173" t="s">
        <v>118</v>
      </c>
      <c r="C16" s="174" t="s">
        <v>183</v>
      </c>
      <c r="D16" s="175"/>
      <c r="E16" s="176"/>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8">
        <f t="shared" si="1"/>
        <v>0</v>
      </c>
      <c r="AL16" s="179">
        <f t="shared" si="0"/>
        <v>0</v>
      </c>
      <c r="AM16" s="470"/>
      <c r="AN16" s="470"/>
    </row>
    <row r="17" spans="1:40" ht="18" customHeight="1">
      <c r="A17" s="172"/>
      <c r="B17" s="173" t="s">
        <v>234</v>
      </c>
      <c r="C17" s="174" t="s">
        <v>183</v>
      </c>
      <c r="D17" s="175"/>
      <c r="E17" s="176"/>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8">
        <f t="shared" si="1"/>
        <v>0</v>
      </c>
      <c r="AL17" s="179">
        <f t="shared" si="0"/>
        <v>0</v>
      </c>
      <c r="AM17" s="470"/>
      <c r="AN17" s="470"/>
    </row>
    <row r="18" spans="1:40" ht="18" customHeight="1">
      <c r="A18" s="172"/>
      <c r="B18" s="173"/>
      <c r="C18" s="174"/>
      <c r="D18" s="175"/>
      <c r="E18" s="176"/>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8">
        <f t="shared" si="1"/>
        <v>0</v>
      </c>
      <c r="AL18" s="179">
        <f t="shared" si="0"/>
        <v>0</v>
      </c>
      <c r="AM18" s="470"/>
      <c r="AN18" s="470"/>
    </row>
    <row r="19" spans="1:40" ht="18" customHeight="1">
      <c r="A19" s="172"/>
      <c r="B19" s="173"/>
      <c r="C19" s="174"/>
      <c r="D19" s="175"/>
      <c r="E19" s="176"/>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8">
        <f t="shared" si="1"/>
        <v>0</v>
      </c>
      <c r="AL19" s="179">
        <f t="shared" si="0"/>
        <v>0</v>
      </c>
      <c r="AM19" s="470"/>
      <c r="AN19" s="470"/>
    </row>
    <row r="20" spans="1:40" ht="18" customHeight="1">
      <c r="A20" s="172"/>
      <c r="B20" s="173"/>
      <c r="C20" s="174"/>
      <c r="D20" s="175"/>
      <c r="E20" s="176"/>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8">
        <f t="shared" si="1"/>
        <v>0</v>
      </c>
      <c r="AL20" s="179">
        <f t="shared" si="0"/>
        <v>0</v>
      </c>
      <c r="AM20" s="470"/>
      <c r="AN20" s="470"/>
    </row>
    <row r="21" spans="1:40" ht="18" customHeight="1">
      <c r="A21" s="172"/>
      <c r="B21" s="173"/>
      <c r="C21" s="174"/>
      <c r="D21" s="175"/>
      <c r="E21" s="176"/>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8">
        <f t="shared" si="1"/>
        <v>0</v>
      </c>
      <c r="AL21" s="179">
        <f t="shared" si="0"/>
        <v>0</v>
      </c>
      <c r="AM21" s="470"/>
      <c r="AN21" s="470"/>
    </row>
    <row r="22" spans="1:40" ht="18" customHeight="1">
      <c r="A22" s="172"/>
      <c r="B22" s="173"/>
      <c r="C22" s="174"/>
      <c r="D22" s="175"/>
      <c r="E22" s="176"/>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8">
        <f t="shared" si="1"/>
        <v>0</v>
      </c>
      <c r="AL22" s="179">
        <f t="shared" si="0"/>
        <v>0</v>
      </c>
      <c r="AM22" s="470"/>
      <c r="AN22" s="470"/>
    </row>
    <row r="23" spans="1:40" ht="18" customHeight="1">
      <c r="A23" s="172"/>
      <c r="B23" s="173"/>
      <c r="C23" s="174"/>
      <c r="D23" s="175"/>
      <c r="E23" s="176"/>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8">
        <f t="shared" si="1"/>
        <v>0</v>
      </c>
      <c r="AL23" s="179">
        <f t="shared" si="0"/>
        <v>0</v>
      </c>
      <c r="AM23" s="470"/>
      <c r="AN23" s="470"/>
    </row>
    <row r="24" spans="1:40" ht="18" customHeight="1">
      <c r="A24" s="172"/>
      <c r="B24" s="173"/>
      <c r="C24" s="174"/>
      <c r="D24" s="175"/>
      <c r="E24" s="176"/>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8">
        <f t="shared" si="1"/>
        <v>0</v>
      </c>
      <c r="AL24" s="179">
        <f t="shared" si="0"/>
        <v>0</v>
      </c>
      <c r="AM24" s="470"/>
      <c r="AN24" s="470"/>
    </row>
    <row r="25" spans="1:40" ht="18" customHeight="1">
      <c r="A25" s="172"/>
      <c r="B25" s="173"/>
      <c r="C25" s="174"/>
      <c r="D25" s="175"/>
      <c r="E25" s="176"/>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8">
        <f t="shared" si="1"/>
        <v>0</v>
      </c>
      <c r="AL25" s="179">
        <f t="shared" si="0"/>
        <v>0</v>
      </c>
      <c r="AM25" s="470"/>
      <c r="AN25" s="470"/>
    </row>
    <row r="26" spans="1:40" ht="18" customHeight="1">
      <c r="A26" s="172"/>
      <c r="B26" s="173"/>
      <c r="C26" s="174"/>
      <c r="D26" s="175"/>
      <c r="E26" s="176"/>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8">
        <f t="shared" si="1"/>
        <v>0</v>
      </c>
      <c r="AL26" s="179">
        <f t="shared" si="0"/>
        <v>0</v>
      </c>
      <c r="AM26" s="470"/>
      <c r="AN26" s="470"/>
    </row>
    <row r="27" spans="1:40" ht="18" customHeight="1">
      <c r="A27" s="172"/>
      <c r="B27" s="173"/>
      <c r="C27" s="174"/>
      <c r="D27" s="175"/>
      <c r="E27" s="176"/>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8">
        <f t="shared" si="1"/>
        <v>0</v>
      </c>
      <c r="AL27" s="179">
        <f t="shared" si="0"/>
        <v>0</v>
      </c>
      <c r="AM27" s="470"/>
      <c r="AN27" s="470"/>
    </row>
    <row r="28" spans="1:40" ht="18" customHeight="1">
      <c r="A28" s="172"/>
      <c r="B28" s="173"/>
      <c r="C28" s="174"/>
      <c r="D28" s="175"/>
      <c r="E28" s="176"/>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8">
        <f t="shared" si="1"/>
        <v>0</v>
      </c>
      <c r="AL28" s="179">
        <f t="shared" si="0"/>
        <v>0</v>
      </c>
      <c r="AM28" s="470"/>
      <c r="AN28" s="470"/>
    </row>
    <row r="29" spans="1:40" ht="18" customHeight="1">
      <c r="A29" s="172"/>
      <c r="B29" s="173"/>
      <c r="C29" s="174"/>
      <c r="D29" s="175"/>
      <c r="E29" s="176"/>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8">
        <f t="shared" si="1"/>
        <v>0</v>
      </c>
      <c r="AL29" s="179">
        <f t="shared" si="0"/>
        <v>0</v>
      </c>
      <c r="AM29" s="470"/>
      <c r="AN29" s="470"/>
    </row>
    <row r="30" spans="1:40" ht="18" customHeight="1">
      <c r="A30" s="172"/>
      <c r="B30" s="173"/>
      <c r="C30" s="174"/>
      <c r="D30" s="175"/>
      <c r="E30" s="176"/>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8">
        <f t="shared" si="1"/>
        <v>0</v>
      </c>
      <c r="AL30" s="179">
        <f t="shared" si="0"/>
        <v>0</v>
      </c>
      <c r="AM30" s="470"/>
      <c r="AN30" s="470"/>
    </row>
    <row r="31" spans="1:40" ht="18" customHeight="1">
      <c r="A31" s="172"/>
      <c r="B31" s="173"/>
      <c r="C31" s="174"/>
      <c r="D31" s="175"/>
      <c r="E31" s="176"/>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8">
        <f t="shared" si="1"/>
        <v>0</v>
      </c>
      <c r="AL31" s="179">
        <f t="shared" si="0"/>
        <v>0</v>
      </c>
      <c r="AM31" s="470"/>
      <c r="AN31" s="470"/>
    </row>
    <row r="32" spans="1:40" ht="18" customHeight="1">
      <c r="A32" s="452" t="s">
        <v>284</v>
      </c>
      <c r="B32" s="452"/>
      <c r="C32" s="452"/>
      <c r="D32" s="452"/>
      <c r="E32" s="453"/>
      <c r="F32" s="180">
        <f t="shared" ref="F32:AJ32" si="2">+SUM(F12:F31)</f>
        <v>0</v>
      </c>
      <c r="G32" s="180">
        <f t="shared" si="2"/>
        <v>0</v>
      </c>
      <c r="H32" s="180">
        <f t="shared" si="2"/>
        <v>0</v>
      </c>
      <c r="I32" s="180">
        <f t="shared" si="2"/>
        <v>0</v>
      </c>
      <c r="J32" s="180">
        <f t="shared" si="2"/>
        <v>0</v>
      </c>
      <c r="K32" s="180">
        <f t="shared" si="2"/>
        <v>0</v>
      </c>
      <c r="L32" s="180">
        <f t="shared" si="2"/>
        <v>0</v>
      </c>
      <c r="M32" s="180">
        <f t="shared" si="2"/>
        <v>0</v>
      </c>
      <c r="N32" s="180">
        <f t="shared" si="2"/>
        <v>0</v>
      </c>
      <c r="O32" s="180">
        <f t="shared" si="2"/>
        <v>0</v>
      </c>
      <c r="P32" s="180">
        <f t="shared" si="2"/>
        <v>0</v>
      </c>
      <c r="Q32" s="180">
        <f t="shared" si="2"/>
        <v>0</v>
      </c>
      <c r="R32" s="180">
        <f t="shared" si="2"/>
        <v>0</v>
      </c>
      <c r="S32" s="180">
        <f t="shared" si="2"/>
        <v>0</v>
      </c>
      <c r="T32" s="180">
        <f t="shared" si="2"/>
        <v>0</v>
      </c>
      <c r="U32" s="180">
        <f t="shared" si="2"/>
        <v>0</v>
      </c>
      <c r="V32" s="180">
        <f t="shared" si="2"/>
        <v>0</v>
      </c>
      <c r="W32" s="180">
        <f t="shared" si="2"/>
        <v>0</v>
      </c>
      <c r="X32" s="180">
        <f t="shared" si="2"/>
        <v>0</v>
      </c>
      <c r="Y32" s="180">
        <f t="shared" si="2"/>
        <v>0</v>
      </c>
      <c r="Z32" s="180">
        <f t="shared" si="2"/>
        <v>0</v>
      </c>
      <c r="AA32" s="180">
        <f t="shared" si="2"/>
        <v>0</v>
      </c>
      <c r="AB32" s="180">
        <f t="shared" si="2"/>
        <v>0</v>
      </c>
      <c r="AC32" s="180">
        <f t="shared" si="2"/>
        <v>0</v>
      </c>
      <c r="AD32" s="180">
        <f t="shared" si="2"/>
        <v>0</v>
      </c>
      <c r="AE32" s="180">
        <f t="shared" si="2"/>
        <v>0</v>
      </c>
      <c r="AF32" s="180">
        <f t="shared" si="2"/>
        <v>0</v>
      </c>
      <c r="AG32" s="180">
        <f t="shared" si="2"/>
        <v>0</v>
      </c>
      <c r="AH32" s="180">
        <f t="shared" si="2"/>
        <v>0</v>
      </c>
      <c r="AI32" s="180">
        <f t="shared" si="2"/>
        <v>0</v>
      </c>
      <c r="AJ32" s="180">
        <f t="shared" si="2"/>
        <v>0</v>
      </c>
      <c r="AK32" s="178">
        <f t="shared" si="1"/>
        <v>0</v>
      </c>
      <c r="AL32" s="179">
        <f t="shared" si="0"/>
        <v>0</v>
      </c>
      <c r="AM32" s="481"/>
      <c r="AN32" s="481"/>
    </row>
    <row r="33" spans="1:40" ht="18" customHeight="1">
      <c r="A33" s="452" t="s">
        <v>305</v>
      </c>
      <c r="B33" s="452"/>
      <c r="C33" s="452"/>
      <c r="D33" s="452"/>
      <c r="E33" s="453"/>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2"/>
      <c r="AL33" s="182"/>
      <c r="AM33" s="481"/>
      <c r="AN33" s="481"/>
    </row>
    <row r="34" spans="1:40" ht="15" customHeight="1">
      <c r="A34" s="163"/>
      <c r="B34" s="163"/>
      <c r="C34" s="163"/>
      <c r="D34" s="163"/>
      <c r="E34" s="16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63"/>
      <c r="AL34" s="163"/>
      <c r="AM34" s="154"/>
    </row>
    <row r="35" spans="1:40" ht="15" customHeight="1" thickBot="1">
      <c r="A35" s="163"/>
      <c r="B35" s="163"/>
      <c r="C35" s="163"/>
      <c r="D35" s="163"/>
      <c r="E35" s="16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63"/>
      <c r="AL35" s="163"/>
      <c r="AM35" s="154"/>
    </row>
    <row r="36" spans="1:40" s="166" customFormat="1" ht="18" customHeight="1" thickBot="1">
      <c r="A36" s="456"/>
      <c r="B36" s="456"/>
      <c r="C36" s="456"/>
      <c r="D36" s="456"/>
      <c r="E36" s="456"/>
      <c r="F36" s="456"/>
      <c r="G36" s="456"/>
      <c r="H36" s="456"/>
      <c r="I36" s="456"/>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6"/>
      <c r="AN36" s="165"/>
    </row>
    <row r="37" spans="1:40" ht="18" customHeight="1">
      <c r="A37" s="454"/>
      <c r="B37" s="455"/>
      <c r="C37" s="167">
        <v>6</v>
      </c>
      <c r="D37" s="184" t="s">
        <v>249</v>
      </c>
      <c r="E37" s="185" t="s">
        <v>250</v>
      </c>
      <c r="F37" s="483">
        <v>20</v>
      </c>
      <c r="G37" s="484"/>
      <c r="H37" s="485"/>
      <c r="I37" s="186" t="s">
        <v>251</v>
      </c>
      <c r="J37" s="486" t="s">
        <v>252</v>
      </c>
      <c r="K37" s="487"/>
      <c r="L37" s="487"/>
      <c r="M37" s="487"/>
      <c r="N37" s="487"/>
      <c r="O37" s="487"/>
      <c r="P37" s="487">
        <v>8</v>
      </c>
      <c r="Q37" s="487"/>
      <c r="R37" s="487"/>
      <c r="S37" s="487" t="s">
        <v>253</v>
      </c>
      <c r="T37" s="487"/>
      <c r="U37" s="186"/>
      <c r="V37" s="186"/>
      <c r="W37" s="186"/>
      <c r="X37" s="186"/>
      <c r="Y37" s="186"/>
      <c r="Z37" s="186"/>
      <c r="AA37" s="186"/>
      <c r="AB37" s="186"/>
      <c r="AC37" s="186"/>
      <c r="AD37" s="186"/>
      <c r="AE37" s="186"/>
      <c r="AF37" s="186"/>
      <c r="AG37" s="186"/>
      <c r="AH37" s="186"/>
      <c r="AI37" s="186"/>
      <c r="AJ37" s="187"/>
      <c r="AK37" s="475" t="s">
        <v>191</v>
      </c>
      <c r="AL37" s="461" t="s">
        <v>192</v>
      </c>
      <c r="AM37" s="477" t="s">
        <v>193</v>
      </c>
      <c r="AN37" s="478"/>
    </row>
    <row r="38" spans="1:40" ht="18" customHeight="1">
      <c r="A38" s="459" t="s">
        <v>303</v>
      </c>
      <c r="B38" s="482" t="s">
        <v>255</v>
      </c>
      <c r="C38" s="482" t="s">
        <v>256</v>
      </c>
      <c r="D38" s="482" t="s">
        <v>257</v>
      </c>
      <c r="E38" s="482" t="s">
        <v>258</v>
      </c>
      <c r="F38" s="467" t="s">
        <v>259</v>
      </c>
      <c r="G38" s="454"/>
      <c r="H38" s="454"/>
      <c r="I38" s="454"/>
      <c r="J38" s="454"/>
      <c r="K38" s="454"/>
      <c r="L38" s="455"/>
      <c r="M38" s="463" t="s">
        <v>260</v>
      </c>
      <c r="N38" s="463"/>
      <c r="O38" s="463"/>
      <c r="P38" s="463"/>
      <c r="Q38" s="463"/>
      <c r="R38" s="463"/>
      <c r="S38" s="463"/>
      <c r="T38" s="463" t="s">
        <v>261</v>
      </c>
      <c r="U38" s="464"/>
      <c r="V38" s="464"/>
      <c r="W38" s="464"/>
      <c r="X38" s="464"/>
      <c r="Y38" s="464"/>
      <c r="Z38" s="464"/>
      <c r="AA38" s="464" t="s">
        <v>262</v>
      </c>
      <c r="AB38" s="464"/>
      <c r="AC38" s="464"/>
      <c r="AD38" s="464"/>
      <c r="AE38" s="464"/>
      <c r="AF38" s="464"/>
      <c r="AG38" s="464"/>
      <c r="AH38" s="468" t="s">
        <v>263</v>
      </c>
      <c r="AI38" s="452"/>
      <c r="AJ38" s="453"/>
      <c r="AK38" s="476"/>
      <c r="AL38" s="462"/>
      <c r="AM38" s="478"/>
      <c r="AN38" s="478"/>
    </row>
    <row r="39" spans="1:40" ht="18" customHeight="1">
      <c r="A39" s="460"/>
      <c r="B39" s="482"/>
      <c r="C39" s="482"/>
      <c r="D39" s="482"/>
      <c r="E39" s="482"/>
      <c r="F39" s="188">
        <f t="shared" ref="F39:AJ39" si="3">F10</f>
        <v>45413</v>
      </c>
      <c r="G39" s="188">
        <f t="shared" si="3"/>
        <v>45414</v>
      </c>
      <c r="H39" s="188">
        <f t="shared" si="3"/>
        <v>45415</v>
      </c>
      <c r="I39" s="188">
        <f t="shared" si="3"/>
        <v>45416</v>
      </c>
      <c r="J39" s="188">
        <f t="shared" si="3"/>
        <v>45417</v>
      </c>
      <c r="K39" s="188">
        <f t="shared" si="3"/>
        <v>45418</v>
      </c>
      <c r="L39" s="188">
        <f t="shared" si="3"/>
        <v>45419</v>
      </c>
      <c r="M39" s="188">
        <f t="shared" si="3"/>
        <v>45420</v>
      </c>
      <c r="N39" s="188">
        <f t="shared" si="3"/>
        <v>45421</v>
      </c>
      <c r="O39" s="188">
        <f t="shared" si="3"/>
        <v>45422</v>
      </c>
      <c r="P39" s="188">
        <f t="shared" si="3"/>
        <v>45423</v>
      </c>
      <c r="Q39" s="188">
        <f t="shared" si="3"/>
        <v>45424</v>
      </c>
      <c r="R39" s="188">
        <f t="shared" si="3"/>
        <v>45425</v>
      </c>
      <c r="S39" s="188">
        <f t="shared" si="3"/>
        <v>45426</v>
      </c>
      <c r="T39" s="188">
        <f t="shared" si="3"/>
        <v>45427</v>
      </c>
      <c r="U39" s="188">
        <f t="shared" si="3"/>
        <v>45428</v>
      </c>
      <c r="V39" s="188">
        <f t="shared" si="3"/>
        <v>45429</v>
      </c>
      <c r="W39" s="188">
        <f t="shared" si="3"/>
        <v>45430</v>
      </c>
      <c r="X39" s="188">
        <f t="shared" si="3"/>
        <v>45431</v>
      </c>
      <c r="Y39" s="188">
        <f t="shared" si="3"/>
        <v>45432</v>
      </c>
      <c r="Z39" s="188">
        <f t="shared" si="3"/>
        <v>45433</v>
      </c>
      <c r="AA39" s="188">
        <f t="shared" si="3"/>
        <v>45434</v>
      </c>
      <c r="AB39" s="188">
        <f t="shared" si="3"/>
        <v>45435</v>
      </c>
      <c r="AC39" s="188">
        <f t="shared" si="3"/>
        <v>45436</v>
      </c>
      <c r="AD39" s="188">
        <f t="shared" si="3"/>
        <v>45437</v>
      </c>
      <c r="AE39" s="188">
        <f t="shared" si="3"/>
        <v>45438</v>
      </c>
      <c r="AF39" s="188">
        <f t="shared" si="3"/>
        <v>45439</v>
      </c>
      <c r="AG39" s="188">
        <f t="shared" si="3"/>
        <v>45440</v>
      </c>
      <c r="AH39" s="188">
        <f t="shared" si="3"/>
        <v>45441</v>
      </c>
      <c r="AI39" s="188">
        <f t="shared" si="3"/>
        <v>45442</v>
      </c>
      <c r="AJ39" s="188">
        <f t="shared" si="3"/>
        <v>45443</v>
      </c>
      <c r="AK39" s="476"/>
      <c r="AL39" s="462"/>
      <c r="AM39" s="478"/>
      <c r="AN39" s="478"/>
    </row>
    <row r="40" spans="1:40" ht="18" customHeight="1">
      <c r="A40" s="461"/>
      <c r="B40" s="463"/>
      <c r="C40" s="463"/>
      <c r="D40" s="463"/>
      <c r="E40" s="463"/>
      <c r="F40" s="189">
        <f t="shared" ref="F40:AJ40" si="4">F11</f>
        <v>45413</v>
      </c>
      <c r="G40" s="189">
        <f t="shared" si="4"/>
        <v>45414</v>
      </c>
      <c r="H40" s="189">
        <f t="shared" si="4"/>
        <v>45415</v>
      </c>
      <c r="I40" s="189">
        <f t="shared" si="4"/>
        <v>45416</v>
      </c>
      <c r="J40" s="189">
        <f t="shared" si="4"/>
        <v>45417</v>
      </c>
      <c r="K40" s="189">
        <f t="shared" si="4"/>
        <v>45418</v>
      </c>
      <c r="L40" s="189">
        <f t="shared" si="4"/>
        <v>45419</v>
      </c>
      <c r="M40" s="189">
        <f t="shared" si="4"/>
        <v>45420</v>
      </c>
      <c r="N40" s="189">
        <f t="shared" si="4"/>
        <v>45421</v>
      </c>
      <c r="O40" s="189">
        <f t="shared" si="4"/>
        <v>45422</v>
      </c>
      <c r="P40" s="189">
        <f t="shared" si="4"/>
        <v>45423</v>
      </c>
      <c r="Q40" s="189">
        <f t="shared" si="4"/>
        <v>45424</v>
      </c>
      <c r="R40" s="189">
        <f t="shared" si="4"/>
        <v>45425</v>
      </c>
      <c r="S40" s="189">
        <f t="shared" si="4"/>
        <v>45426</v>
      </c>
      <c r="T40" s="189">
        <f t="shared" si="4"/>
        <v>45427</v>
      </c>
      <c r="U40" s="189">
        <f t="shared" si="4"/>
        <v>45428</v>
      </c>
      <c r="V40" s="189">
        <f t="shared" si="4"/>
        <v>45429</v>
      </c>
      <c r="W40" s="189">
        <f t="shared" si="4"/>
        <v>45430</v>
      </c>
      <c r="X40" s="189">
        <f t="shared" si="4"/>
        <v>45431</v>
      </c>
      <c r="Y40" s="189">
        <f t="shared" si="4"/>
        <v>45432</v>
      </c>
      <c r="Z40" s="189">
        <f t="shared" si="4"/>
        <v>45433</v>
      </c>
      <c r="AA40" s="189">
        <f t="shared" si="4"/>
        <v>45434</v>
      </c>
      <c r="AB40" s="189">
        <f t="shared" si="4"/>
        <v>45435</v>
      </c>
      <c r="AC40" s="189">
        <f t="shared" si="4"/>
        <v>45436</v>
      </c>
      <c r="AD40" s="189">
        <f t="shared" si="4"/>
        <v>45437</v>
      </c>
      <c r="AE40" s="189">
        <f t="shared" si="4"/>
        <v>45438</v>
      </c>
      <c r="AF40" s="189">
        <f t="shared" si="4"/>
        <v>45439</v>
      </c>
      <c r="AG40" s="189">
        <f t="shared" si="4"/>
        <v>45440</v>
      </c>
      <c r="AH40" s="189">
        <f t="shared" si="4"/>
        <v>45441</v>
      </c>
      <c r="AI40" s="189">
        <f t="shared" si="4"/>
        <v>45442</v>
      </c>
      <c r="AJ40" s="189">
        <f t="shared" si="4"/>
        <v>45443</v>
      </c>
      <c r="AK40" s="476"/>
      <c r="AL40" s="462"/>
      <c r="AM40" s="478"/>
      <c r="AN40" s="478"/>
    </row>
    <row r="41" spans="1:40" ht="18" customHeight="1">
      <c r="A41" s="167"/>
      <c r="B41" s="190" t="s">
        <v>264</v>
      </c>
      <c r="C41" s="190" t="s">
        <v>183</v>
      </c>
      <c r="D41" s="191"/>
      <c r="E41" s="191"/>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8">
        <f>+SUM(F41:AJ41)</f>
        <v>0</v>
      </c>
      <c r="AL41" s="179">
        <f t="shared" ref="AL41:AL48" si="5">IF($AK$3="４週",AK41/4,AK41/(DAY(EOMONTH($F$10,0))/7))</f>
        <v>0</v>
      </c>
      <c r="AM41" s="470"/>
      <c r="AN41" s="470"/>
    </row>
    <row r="42" spans="1:40" ht="18" customHeight="1">
      <c r="A42" s="167"/>
      <c r="B42" s="190" t="s">
        <v>265</v>
      </c>
      <c r="C42" s="190" t="s">
        <v>183</v>
      </c>
      <c r="D42" s="191"/>
      <c r="E42" s="191"/>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8">
        <f t="shared" ref="AK42:AK45" si="6">+SUM(F42:AJ42)</f>
        <v>0</v>
      </c>
      <c r="AL42" s="179">
        <f t="shared" si="5"/>
        <v>0</v>
      </c>
      <c r="AM42" s="470"/>
      <c r="AN42" s="470"/>
    </row>
    <row r="43" spans="1:40" ht="18" customHeight="1">
      <c r="A43" s="167"/>
      <c r="B43" s="190"/>
      <c r="C43" s="190"/>
      <c r="D43" s="191"/>
      <c r="E43" s="191"/>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8">
        <f t="shared" si="6"/>
        <v>0</v>
      </c>
      <c r="AL43" s="179">
        <f t="shared" si="5"/>
        <v>0</v>
      </c>
      <c r="AM43" s="470"/>
      <c r="AN43" s="470"/>
    </row>
    <row r="44" spans="1:40" ht="18" customHeight="1">
      <c r="A44" s="167"/>
      <c r="B44" s="190"/>
      <c r="C44" s="190"/>
      <c r="D44" s="191"/>
      <c r="E44" s="191"/>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8">
        <f t="shared" si="6"/>
        <v>0</v>
      </c>
      <c r="AL44" s="179">
        <f t="shared" si="5"/>
        <v>0</v>
      </c>
      <c r="AM44" s="470"/>
      <c r="AN44" s="470"/>
    </row>
    <row r="45" spans="1:40" ht="18" customHeight="1">
      <c r="A45" s="167"/>
      <c r="B45" s="190"/>
      <c r="C45" s="190"/>
      <c r="D45" s="191"/>
      <c r="E45" s="191"/>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8">
        <f t="shared" si="6"/>
        <v>0</v>
      </c>
      <c r="AL45" s="179">
        <f t="shared" si="5"/>
        <v>0</v>
      </c>
      <c r="AM45" s="470"/>
      <c r="AN45" s="470"/>
    </row>
    <row r="46" spans="1:40" ht="18" customHeight="1">
      <c r="A46" s="167"/>
      <c r="B46" s="190"/>
      <c r="C46" s="190"/>
      <c r="D46" s="191"/>
      <c r="E46" s="191"/>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8">
        <f t="shared" ref="AK46:AK47" si="7">+SUM(F46:AJ46)</f>
        <v>0</v>
      </c>
      <c r="AL46" s="179">
        <f t="shared" si="5"/>
        <v>0</v>
      </c>
      <c r="AM46" s="470"/>
      <c r="AN46" s="470"/>
    </row>
    <row r="47" spans="1:40" ht="18" customHeight="1" thickBot="1">
      <c r="A47" s="167"/>
      <c r="B47" s="192"/>
      <c r="C47" s="192"/>
      <c r="D47" s="193"/>
      <c r="E47" s="193"/>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5">
        <f t="shared" si="7"/>
        <v>0</v>
      </c>
      <c r="AL47" s="179">
        <f t="shared" si="5"/>
        <v>0</v>
      </c>
      <c r="AM47" s="489"/>
      <c r="AN47" s="489"/>
    </row>
    <row r="48" spans="1:40" ht="18" customHeight="1" thickTop="1" thickBot="1">
      <c r="A48" s="457" t="s">
        <v>306</v>
      </c>
      <c r="B48" s="457"/>
      <c r="C48" s="457"/>
      <c r="D48" s="457"/>
      <c r="E48" s="458"/>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7"/>
      <c r="AK48" s="178">
        <f>SUM(AK41:AK47)</f>
        <v>0</v>
      </c>
      <c r="AL48" s="179">
        <f t="shared" si="5"/>
        <v>0</v>
      </c>
      <c r="AM48" s="490"/>
      <c r="AN48" s="491"/>
    </row>
    <row r="49" spans="1:43" ht="18" hidden="1" customHeight="1" thickTop="1" thickBot="1">
      <c r="A49" s="467" t="s">
        <v>269</v>
      </c>
      <c r="B49" s="454"/>
      <c r="C49" s="454"/>
      <c r="D49" s="454"/>
      <c r="E49" s="455"/>
      <c r="F49" s="198">
        <f>(SUM(F41:F47))/$P37</f>
        <v>0</v>
      </c>
      <c r="G49" s="198">
        <f>(SUM(G41:G47))/$P37</f>
        <v>0</v>
      </c>
      <c r="H49" s="198">
        <f>(SUM(H41:H47))/$P37</f>
        <v>0</v>
      </c>
      <c r="I49" s="198">
        <f t="shared" ref="I49:AG49" si="8">(SUM(I41:I47))/$P37</f>
        <v>0</v>
      </c>
      <c r="J49" s="198">
        <f t="shared" si="8"/>
        <v>0</v>
      </c>
      <c r="K49" s="198">
        <f t="shared" si="8"/>
        <v>0</v>
      </c>
      <c r="L49" s="198">
        <f t="shared" si="8"/>
        <v>0</v>
      </c>
      <c r="M49" s="198">
        <f t="shared" si="8"/>
        <v>0</v>
      </c>
      <c r="N49" s="198">
        <f t="shared" si="8"/>
        <v>0</v>
      </c>
      <c r="O49" s="198">
        <f t="shared" si="8"/>
        <v>0</v>
      </c>
      <c r="P49" s="198">
        <f t="shared" si="8"/>
        <v>0</v>
      </c>
      <c r="Q49" s="198">
        <f t="shared" si="8"/>
        <v>0</v>
      </c>
      <c r="R49" s="198">
        <f t="shared" si="8"/>
        <v>0</v>
      </c>
      <c r="S49" s="198">
        <f t="shared" si="8"/>
        <v>0</v>
      </c>
      <c r="T49" s="198">
        <f t="shared" si="8"/>
        <v>0</v>
      </c>
      <c r="U49" s="198">
        <f t="shared" si="8"/>
        <v>0</v>
      </c>
      <c r="V49" s="198">
        <f t="shared" si="8"/>
        <v>0</v>
      </c>
      <c r="W49" s="198">
        <f t="shared" si="8"/>
        <v>0</v>
      </c>
      <c r="X49" s="198">
        <f t="shared" si="8"/>
        <v>0</v>
      </c>
      <c r="Y49" s="198">
        <f t="shared" si="8"/>
        <v>0</v>
      </c>
      <c r="Z49" s="198">
        <f t="shared" si="8"/>
        <v>0</v>
      </c>
      <c r="AA49" s="198">
        <f t="shared" si="8"/>
        <v>0</v>
      </c>
      <c r="AB49" s="198">
        <f t="shared" si="8"/>
        <v>0</v>
      </c>
      <c r="AC49" s="198">
        <f t="shared" si="8"/>
        <v>0</v>
      </c>
      <c r="AD49" s="198">
        <f t="shared" si="8"/>
        <v>0</v>
      </c>
      <c r="AE49" s="198">
        <f t="shared" si="8"/>
        <v>0</v>
      </c>
      <c r="AF49" s="198">
        <f t="shared" si="8"/>
        <v>0</v>
      </c>
      <c r="AG49" s="198">
        <f t="shared" si="8"/>
        <v>0</v>
      </c>
      <c r="AH49" s="198">
        <f>(SUM(AH41:AH47))/$P37</f>
        <v>0</v>
      </c>
      <c r="AI49" s="198">
        <f>(SUM(AI41:AI47))/$P37</f>
        <v>0</v>
      </c>
      <c r="AJ49" s="199">
        <f>(SUM(AJ41:AJ47))/$P37</f>
        <v>0</v>
      </c>
      <c r="AK49" s="200"/>
      <c r="AL49" s="200"/>
      <c r="AM49" s="154"/>
      <c r="AN49" s="154"/>
    </row>
    <row r="50" spans="1:43" ht="18" hidden="1" customHeight="1" thickTop="1">
      <c r="A50" s="492" t="s">
        <v>267</v>
      </c>
      <c r="B50" s="493"/>
      <c r="C50" s="493"/>
      <c r="D50" s="493"/>
      <c r="E50" s="494"/>
      <c r="F50" s="201" t="str">
        <f>IF(F49&gt;=(F48/$C37),"〇","×")</f>
        <v>〇</v>
      </c>
      <c r="G50" s="201" t="str">
        <f>IF(G49&gt;=(G48/$C37),"〇","×")</f>
        <v>〇</v>
      </c>
      <c r="H50" s="201" t="str">
        <f t="shared" ref="H50:AJ50" si="9">IF(H49&gt;=(H48/$C37),"〇","×")</f>
        <v>〇</v>
      </c>
      <c r="I50" s="201" t="str">
        <f t="shared" si="9"/>
        <v>〇</v>
      </c>
      <c r="J50" s="201" t="str">
        <f t="shared" si="9"/>
        <v>〇</v>
      </c>
      <c r="K50" s="201" t="str">
        <f t="shared" si="9"/>
        <v>〇</v>
      </c>
      <c r="L50" s="201" t="str">
        <f t="shared" si="9"/>
        <v>〇</v>
      </c>
      <c r="M50" s="201" t="str">
        <f t="shared" si="9"/>
        <v>〇</v>
      </c>
      <c r="N50" s="201" t="str">
        <f t="shared" si="9"/>
        <v>〇</v>
      </c>
      <c r="O50" s="201" t="str">
        <f t="shared" si="9"/>
        <v>〇</v>
      </c>
      <c r="P50" s="201" t="str">
        <f t="shared" si="9"/>
        <v>〇</v>
      </c>
      <c r="Q50" s="201" t="str">
        <f t="shared" si="9"/>
        <v>〇</v>
      </c>
      <c r="R50" s="201" t="str">
        <f t="shared" si="9"/>
        <v>〇</v>
      </c>
      <c r="S50" s="201" t="str">
        <f t="shared" si="9"/>
        <v>〇</v>
      </c>
      <c r="T50" s="201" t="str">
        <f t="shared" si="9"/>
        <v>〇</v>
      </c>
      <c r="U50" s="201" t="str">
        <f t="shared" si="9"/>
        <v>〇</v>
      </c>
      <c r="V50" s="201" t="str">
        <f t="shared" si="9"/>
        <v>〇</v>
      </c>
      <c r="W50" s="201" t="str">
        <f t="shared" si="9"/>
        <v>〇</v>
      </c>
      <c r="X50" s="201" t="str">
        <f t="shared" si="9"/>
        <v>〇</v>
      </c>
      <c r="Y50" s="201" t="str">
        <f t="shared" si="9"/>
        <v>〇</v>
      </c>
      <c r="Z50" s="201" t="str">
        <f t="shared" si="9"/>
        <v>〇</v>
      </c>
      <c r="AA50" s="201" t="str">
        <f t="shared" si="9"/>
        <v>〇</v>
      </c>
      <c r="AB50" s="201" t="str">
        <f t="shared" si="9"/>
        <v>〇</v>
      </c>
      <c r="AC50" s="201" t="str">
        <f t="shared" si="9"/>
        <v>〇</v>
      </c>
      <c r="AD50" s="201" t="str">
        <f t="shared" si="9"/>
        <v>〇</v>
      </c>
      <c r="AE50" s="201" t="str">
        <f t="shared" si="9"/>
        <v>〇</v>
      </c>
      <c r="AF50" s="201" t="str">
        <f t="shared" si="9"/>
        <v>〇</v>
      </c>
      <c r="AG50" s="201" t="str">
        <f t="shared" si="9"/>
        <v>〇</v>
      </c>
      <c r="AH50" s="201" t="str">
        <f t="shared" si="9"/>
        <v>〇</v>
      </c>
      <c r="AI50" s="201" t="str">
        <f t="shared" si="9"/>
        <v>〇</v>
      </c>
      <c r="AJ50" s="202" t="str">
        <f t="shared" si="9"/>
        <v>〇</v>
      </c>
      <c r="AK50" s="163"/>
      <c r="AL50" s="163"/>
      <c r="AM50" s="154"/>
    </row>
    <row r="51" spans="1:43" ht="15" hidden="1" customHeight="1" thickTop="1">
      <c r="A51" s="495" t="s">
        <v>268</v>
      </c>
      <c r="B51" s="496"/>
      <c r="C51" s="496"/>
      <c r="D51" s="496"/>
      <c r="E51" s="497"/>
      <c r="F51" s="203" t="e">
        <f>ROUNDUP($AL56-F48,2)/$AJ57</f>
        <v>#VALUE!</v>
      </c>
      <c r="G51" s="203" t="e">
        <f t="shared" ref="G51:K51" si="10">ROUNDUP($AL56-G48,2)/$AJ57</f>
        <v>#VALUE!</v>
      </c>
      <c r="H51" s="203" t="e">
        <f t="shared" si="10"/>
        <v>#VALUE!</v>
      </c>
      <c r="I51" s="203" t="e">
        <f t="shared" si="10"/>
        <v>#VALUE!</v>
      </c>
      <c r="J51" s="203" t="e">
        <f t="shared" si="10"/>
        <v>#VALUE!</v>
      </c>
      <c r="K51" s="203" t="e">
        <f t="shared" si="10"/>
        <v>#VALUE!</v>
      </c>
      <c r="L51" s="203" t="e">
        <f t="shared" ref="L51:AJ51" si="11">ROUNDUP($AL56-L48,3)/$C5</f>
        <v>#DIV/0!</v>
      </c>
      <c r="M51" s="203" t="e">
        <f t="shared" si="11"/>
        <v>#DIV/0!</v>
      </c>
      <c r="N51" s="203" t="e">
        <f t="shared" si="11"/>
        <v>#DIV/0!</v>
      </c>
      <c r="O51" s="203" t="e">
        <f t="shared" si="11"/>
        <v>#DIV/0!</v>
      </c>
      <c r="P51" s="203" t="e">
        <f t="shared" si="11"/>
        <v>#DIV/0!</v>
      </c>
      <c r="Q51" s="203" t="e">
        <f t="shared" si="11"/>
        <v>#DIV/0!</v>
      </c>
      <c r="R51" s="203" t="e">
        <f t="shared" si="11"/>
        <v>#DIV/0!</v>
      </c>
      <c r="S51" s="203" t="e">
        <f t="shared" si="11"/>
        <v>#DIV/0!</v>
      </c>
      <c r="T51" s="203" t="e">
        <f t="shared" si="11"/>
        <v>#DIV/0!</v>
      </c>
      <c r="U51" s="203" t="e">
        <f t="shared" si="11"/>
        <v>#DIV/0!</v>
      </c>
      <c r="V51" s="203" t="e">
        <f t="shared" si="11"/>
        <v>#DIV/0!</v>
      </c>
      <c r="W51" s="203" t="e">
        <f t="shared" si="11"/>
        <v>#DIV/0!</v>
      </c>
      <c r="X51" s="203" t="e">
        <f t="shared" si="11"/>
        <v>#DIV/0!</v>
      </c>
      <c r="Y51" s="203" t="e">
        <f t="shared" si="11"/>
        <v>#DIV/0!</v>
      </c>
      <c r="Z51" s="203" t="e">
        <f t="shared" si="11"/>
        <v>#DIV/0!</v>
      </c>
      <c r="AA51" s="203" t="e">
        <f t="shared" si="11"/>
        <v>#DIV/0!</v>
      </c>
      <c r="AB51" s="203" t="e">
        <f t="shared" si="11"/>
        <v>#DIV/0!</v>
      </c>
      <c r="AC51" s="203" t="e">
        <f t="shared" si="11"/>
        <v>#DIV/0!</v>
      </c>
      <c r="AD51" s="203" t="e">
        <f t="shared" si="11"/>
        <v>#DIV/0!</v>
      </c>
      <c r="AE51" s="203" t="e">
        <f t="shared" si="11"/>
        <v>#DIV/0!</v>
      </c>
      <c r="AF51" s="203" t="e">
        <f t="shared" si="11"/>
        <v>#DIV/0!</v>
      </c>
      <c r="AG51" s="203" t="e">
        <f t="shared" si="11"/>
        <v>#DIV/0!</v>
      </c>
      <c r="AH51" s="203" t="e">
        <f t="shared" si="11"/>
        <v>#DIV/0!</v>
      </c>
      <c r="AI51" s="203" t="e">
        <f t="shared" si="11"/>
        <v>#DIV/0!</v>
      </c>
      <c r="AJ51" s="203" t="e">
        <f t="shared" si="11"/>
        <v>#DIV/0!</v>
      </c>
      <c r="AK51" s="163"/>
      <c r="AL51" s="163"/>
      <c r="AM51" s="154"/>
    </row>
    <row r="52" spans="1:43" ht="15" customHeight="1" thickTop="1">
      <c r="A52" s="163"/>
      <c r="B52" s="163"/>
      <c r="C52" s="163"/>
      <c r="D52" s="163"/>
      <c r="E52" s="16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63"/>
      <c r="AL52" s="163"/>
      <c r="AM52" s="154"/>
    </row>
    <row r="53" spans="1:43" ht="15" customHeight="1">
      <c r="A53" s="163"/>
      <c r="B53" s="163"/>
      <c r="C53" s="163"/>
      <c r="D53" s="163"/>
      <c r="E53" s="16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63"/>
      <c r="AL53" s="163"/>
      <c r="AM53" s="154"/>
    </row>
    <row r="54" spans="1:43" ht="15" customHeight="1">
      <c r="A54" s="163"/>
      <c r="B54" s="163"/>
      <c r="C54" s="163"/>
      <c r="D54" s="163"/>
      <c r="E54" s="16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63"/>
      <c r="AL54" s="163"/>
      <c r="AM54" s="154"/>
    </row>
    <row r="55" spans="1:43" ht="15" customHeight="1">
      <c r="A55" s="163"/>
      <c r="B55" s="163"/>
      <c r="C55" s="163"/>
      <c r="D55" s="163"/>
      <c r="E55" s="16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163"/>
      <c r="AL55" s="163"/>
      <c r="AM55" s="154"/>
    </row>
    <row r="56" spans="1:43" ht="21" customHeight="1" thickBot="1">
      <c r="A56" s="153" t="s">
        <v>245</v>
      </c>
      <c r="B56" s="163"/>
      <c r="C56" s="163"/>
      <c r="D56" s="163"/>
      <c r="E56" s="163"/>
      <c r="F56" s="163"/>
      <c r="G56" s="183"/>
      <c r="H56" s="183"/>
      <c r="I56" s="183"/>
      <c r="J56" s="183"/>
      <c r="K56" s="183"/>
      <c r="L56" s="183"/>
      <c r="M56" s="183"/>
      <c r="N56" s="183"/>
      <c r="O56" s="183"/>
      <c r="AM56" s="163"/>
      <c r="AN56" s="154"/>
    </row>
    <row r="57" spans="1:43" ht="24.95" customHeight="1">
      <c r="A57" s="464"/>
      <c r="B57" s="464"/>
      <c r="C57" s="464"/>
      <c r="D57" s="204">
        <v>4</v>
      </c>
      <c r="E57" s="204">
        <v>5</v>
      </c>
      <c r="F57" s="488">
        <v>6</v>
      </c>
      <c r="G57" s="488"/>
      <c r="H57" s="488"/>
      <c r="I57" s="488">
        <v>7</v>
      </c>
      <c r="J57" s="488"/>
      <c r="K57" s="488"/>
      <c r="L57" s="488">
        <v>8</v>
      </c>
      <c r="M57" s="488"/>
      <c r="N57" s="488"/>
      <c r="O57" s="488">
        <v>9</v>
      </c>
      <c r="P57" s="488"/>
      <c r="Q57" s="488"/>
      <c r="R57" s="488">
        <v>10</v>
      </c>
      <c r="S57" s="488"/>
      <c r="T57" s="488"/>
      <c r="U57" s="488">
        <v>11</v>
      </c>
      <c r="V57" s="488"/>
      <c r="W57" s="488"/>
      <c r="X57" s="488">
        <v>12</v>
      </c>
      <c r="Y57" s="488"/>
      <c r="Z57" s="488"/>
      <c r="AA57" s="488">
        <v>1</v>
      </c>
      <c r="AB57" s="488"/>
      <c r="AC57" s="488"/>
      <c r="AD57" s="488">
        <v>2</v>
      </c>
      <c r="AE57" s="488"/>
      <c r="AF57" s="488"/>
      <c r="AG57" s="488">
        <v>3</v>
      </c>
      <c r="AH57" s="488"/>
      <c r="AI57" s="488"/>
      <c r="AJ57" s="464" t="s">
        <v>147</v>
      </c>
      <c r="AK57" s="468"/>
      <c r="AL57" s="205" t="s">
        <v>202</v>
      </c>
      <c r="AM57" s="206"/>
      <c r="AN57" s="206"/>
      <c r="AO57" s="206"/>
      <c r="AP57" s="206"/>
      <c r="AQ57" s="206"/>
    </row>
    <row r="58" spans="1:43" ht="18" customHeight="1">
      <c r="A58" s="506" t="s">
        <v>205</v>
      </c>
      <c r="B58" s="506"/>
      <c r="C58" s="506"/>
      <c r="D58" s="177"/>
      <c r="E58" s="177"/>
      <c r="F58" s="498"/>
      <c r="G58" s="498"/>
      <c r="H58" s="498"/>
      <c r="I58" s="498"/>
      <c r="J58" s="498"/>
      <c r="K58" s="498"/>
      <c r="L58" s="498"/>
      <c r="M58" s="498"/>
      <c r="N58" s="498"/>
      <c r="O58" s="498"/>
      <c r="P58" s="498"/>
      <c r="Q58" s="498"/>
      <c r="R58" s="498"/>
      <c r="S58" s="498"/>
      <c r="T58" s="498"/>
      <c r="U58" s="498"/>
      <c r="V58" s="498"/>
      <c r="W58" s="498"/>
      <c r="X58" s="498"/>
      <c r="Y58" s="498"/>
      <c r="Z58" s="498"/>
      <c r="AA58" s="498"/>
      <c r="AB58" s="498"/>
      <c r="AC58" s="498"/>
      <c r="AD58" s="498"/>
      <c r="AE58" s="498"/>
      <c r="AF58" s="498"/>
      <c r="AG58" s="498"/>
      <c r="AH58" s="498"/>
      <c r="AI58" s="498"/>
      <c r="AJ58" s="499">
        <f>SUM(D58:AI58)</f>
        <v>0</v>
      </c>
      <c r="AK58" s="500"/>
      <c r="AL58" s="504" t="e">
        <f>ROUNDUP(AJ58/AJ59,1)</f>
        <v>#DIV/0!</v>
      </c>
      <c r="AM58" s="206"/>
      <c r="AN58" s="206"/>
      <c r="AO58" s="206"/>
      <c r="AP58" s="206"/>
      <c r="AQ58" s="206"/>
    </row>
    <row r="59" spans="1:43" ht="18" customHeight="1" thickBot="1">
      <c r="A59" s="506" t="s">
        <v>200</v>
      </c>
      <c r="B59" s="506"/>
      <c r="C59" s="506"/>
      <c r="D59" s="177"/>
      <c r="E59" s="177"/>
      <c r="F59" s="498"/>
      <c r="G59" s="498"/>
      <c r="H59" s="498"/>
      <c r="I59" s="498"/>
      <c r="J59" s="498"/>
      <c r="K59" s="498"/>
      <c r="L59" s="498"/>
      <c r="M59" s="498"/>
      <c r="N59" s="498"/>
      <c r="O59" s="498"/>
      <c r="P59" s="498"/>
      <c r="Q59" s="498"/>
      <c r="R59" s="498"/>
      <c r="S59" s="498"/>
      <c r="T59" s="498"/>
      <c r="U59" s="498"/>
      <c r="V59" s="498"/>
      <c r="W59" s="498"/>
      <c r="X59" s="498"/>
      <c r="Y59" s="498"/>
      <c r="Z59" s="498"/>
      <c r="AA59" s="498"/>
      <c r="AB59" s="498"/>
      <c r="AC59" s="498"/>
      <c r="AD59" s="498"/>
      <c r="AE59" s="498"/>
      <c r="AF59" s="498"/>
      <c r="AG59" s="498"/>
      <c r="AH59" s="498"/>
      <c r="AI59" s="498"/>
      <c r="AJ59" s="499">
        <f>+SUM(D59:AI59)</f>
        <v>0</v>
      </c>
      <c r="AK59" s="500"/>
      <c r="AL59" s="505"/>
      <c r="AM59" s="206"/>
      <c r="AN59" s="206"/>
      <c r="AO59" s="206"/>
      <c r="AP59" s="206"/>
      <c r="AQ59" s="206"/>
    </row>
    <row r="60" spans="1:43" ht="5.0999999999999996" customHeight="1">
      <c r="A60" s="207"/>
      <c r="B60" s="207"/>
      <c r="C60" s="207"/>
      <c r="D60" s="206"/>
      <c r="E60" s="206"/>
      <c r="F60" s="206"/>
      <c r="G60" s="206"/>
      <c r="H60" s="206"/>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208"/>
      <c r="AK60" s="183"/>
      <c r="AL60" s="163"/>
      <c r="AM60" s="163"/>
      <c r="AN60" s="154"/>
    </row>
    <row r="61" spans="1:43" ht="18" customHeight="1">
      <c r="A61" s="153" t="s">
        <v>201</v>
      </c>
      <c r="B61" s="183"/>
      <c r="D61" s="183"/>
      <c r="E61" s="183"/>
      <c r="F61" s="183"/>
      <c r="G61" s="183"/>
      <c r="H61" s="183"/>
      <c r="I61" s="206"/>
      <c r="J61" s="206"/>
      <c r="K61" s="206"/>
      <c r="L61" s="206"/>
      <c r="M61" s="206"/>
      <c r="N61" s="206"/>
      <c r="O61" s="183"/>
      <c r="P61" s="183"/>
      <c r="Q61" s="183"/>
      <c r="R61" s="183"/>
      <c r="S61" s="183"/>
      <c r="T61" s="183"/>
      <c r="U61" s="183"/>
      <c r="V61" s="183"/>
      <c r="W61" s="163"/>
      <c r="X61" s="183"/>
      <c r="Y61" s="183"/>
      <c r="Z61" s="183"/>
      <c r="AA61" s="183"/>
      <c r="AB61" s="183"/>
      <c r="AC61" s="183"/>
      <c r="AD61" s="183"/>
      <c r="AE61" s="183"/>
      <c r="AF61" s="183"/>
      <c r="AG61" s="183"/>
      <c r="AH61" s="183"/>
      <c r="AI61" s="183"/>
      <c r="AJ61" s="208"/>
      <c r="AK61" s="183"/>
      <c r="AL61" s="163"/>
      <c r="AM61" s="163"/>
      <c r="AN61" s="154"/>
    </row>
    <row r="62" spans="1:43" ht="24.95" customHeight="1">
      <c r="A62" s="468" t="s">
        <v>195</v>
      </c>
      <c r="B62" s="453"/>
      <c r="C62" s="464" t="s">
        <v>109</v>
      </c>
      <c r="D62" s="464"/>
      <c r="E62" s="462" t="s">
        <v>207</v>
      </c>
      <c r="F62" s="462"/>
      <c r="G62" s="462"/>
      <c r="H62" s="462"/>
      <c r="I62" s="501" t="s">
        <v>208</v>
      </c>
      <c r="J62" s="502"/>
      <c r="K62" s="502"/>
      <c r="L62" s="502"/>
      <c r="M62" s="502"/>
      <c r="N62" s="503"/>
      <c r="O62" s="206"/>
      <c r="P62" s="206"/>
      <c r="Q62" s="206"/>
      <c r="R62" s="206"/>
      <c r="S62" s="206"/>
      <c r="T62" s="206"/>
      <c r="U62" s="206"/>
      <c r="W62" s="163"/>
      <c r="X62" s="183"/>
      <c r="Y62" s="183"/>
      <c r="Z62" s="183"/>
      <c r="AA62" s="183"/>
      <c r="AB62" s="183"/>
      <c r="AC62" s="183"/>
      <c r="AD62" s="183"/>
      <c r="AE62" s="183"/>
      <c r="AF62" s="183"/>
      <c r="AG62" s="183"/>
      <c r="AH62" s="183"/>
      <c r="AI62" s="183"/>
      <c r="AJ62" s="208"/>
      <c r="AK62" s="183"/>
      <c r="AL62" s="163"/>
      <c r="AM62" s="163"/>
      <c r="AN62" s="154"/>
    </row>
    <row r="63" spans="1:43" ht="18" customHeight="1">
      <c r="A63" s="507" t="s">
        <v>203</v>
      </c>
      <c r="B63" s="476"/>
      <c r="C63" s="508" t="e">
        <f>ROUNDDOWN(IF(AL58&lt;=60,1,1+ROUNDUP((AL58-60)/40,0)),1)</f>
        <v>#DIV/0!</v>
      </c>
      <c r="D63" s="508"/>
      <c r="E63" s="508" t="e">
        <f>ROUNDDOWN(AL58/6,1)</f>
        <v>#DIV/0!</v>
      </c>
      <c r="F63" s="508"/>
      <c r="G63" s="508"/>
      <c r="H63" s="508"/>
      <c r="I63" s="508" t="e">
        <f>ROUNDDOWN(AL58/15,1)</f>
        <v>#DIV/0!</v>
      </c>
      <c r="J63" s="508"/>
      <c r="K63" s="508"/>
      <c r="L63" s="508"/>
      <c r="M63" s="508"/>
      <c r="N63" s="508"/>
      <c r="O63" s="206"/>
      <c r="P63" s="206"/>
      <c r="Q63" s="206"/>
      <c r="R63" s="206"/>
      <c r="S63" s="206"/>
      <c r="T63" s="206"/>
      <c r="U63" s="206"/>
      <c r="W63" s="163"/>
      <c r="X63" s="183"/>
      <c r="Y63" s="183"/>
      <c r="Z63" s="183"/>
      <c r="AA63" s="183"/>
      <c r="AB63" s="183"/>
      <c r="AC63" s="183"/>
      <c r="AD63" s="183"/>
      <c r="AE63" s="183"/>
      <c r="AF63" s="183"/>
      <c r="AG63" s="183"/>
      <c r="AH63" s="183"/>
      <c r="AI63" s="183"/>
      <c r="AJ63" s="208"/>
      <c r="AK63" s="183"/>
      <c r="AL63" s="163"/>
      <c r="AM63" s="163"/>
      <c r="AN63" s="154"/>
    </row>
    <row r="64" spans="1:43" ht="5.0999999999999996" customHeight="1">
      <c r="A64" s="207"/>
      <c r="B64" s="207"/>
      <c r="C64" s="207"/>
      <c r="D64" s="207"/>
      <c r="E64" s="207"/>
      <c r="F64" s="207"/>
      <c r="G64" s="207"/>
      <c r="H64" s="207"/>
      <c r="I64" s="207"/>
      <c r="J64" s="183"/>
      <c r="K64" s="183"/>
      <c r="L64" s="183"/>
      <c r="M64" s="208"/>
      <c r="N64" s="183"/>
      <c r="O64" s="183"/>
      <c r="P64" s="183"/>
      <c r="Q64" s="206"/>
      <c r="W64" s="163"/>
      <c r="X64" s="183"/>
      <c r="Y64" s="183"/>
      <c r="Z64" s="183"/>
      <c r="AA64" s="183"/>
      <c r="AB64" s="183"/>
      <c r="AC64" s="183"/>
      <c r="AD64" s="183"/>
      <c r="AE64" s="183"/>
      <c r="AF64" s="183"/>
      <c r="AG64" s="183"/>
      <c r="AH64" s="183"/>
      <c r="AI64" s="183"/>
      <c r="AJ64" s="208"/>
      <c r="AK64" s="183"/>
      <c r="AL64" s="163"/>
      <c r="AM64" s="163"/>
      <c r="AN64" s="154"/>
    </row>
    <row r="65" spans="1:40" ht="21" customHeight="1">
      <c r="A65" s="153" t="s">
        <v>204</v>
      </c>
      <c r="B65" s="157"/>
      <c r="C65" s="158"/>
      <c r="D65" s="158"/>
      <c r="E65" s="158"/>
      <c r="F65" s="158"/>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8"/>
      <c r="AM65" s="158"/>
      <c r="AN65" s="154"/>
    </row>
    <row r="66" spans="1:40" ht="24.95" customHeight="1">
      <c r="A66" s="154"/>
      <c r="B66" s="163"/>
      <c r="C66" s="501" t="s">
        <v>286</v>
      </c>
      <c r="D66" s="502"/>
      <c r="E66" s="509" t="s">
        <v>287</v>
      </c>
      <c r="F66" s="509"/>
      <c r="G66" s="509"/>
      <c r="H66" s="509"/>
      <c r="I66" s="501" t="s">
        <v>208</v>
      </c>
      <c r="J66" s="502"/>
      <c r="K66" s="502"/>
      <c r="L66" s="502"/>
      <c r="M66" s="502"/>
      <c r="N66" s="503"/>
      <c r="O66" s="501" t="s">
        <v>265</v>
      </c>
      <c r="P66" s="502"/>
      <c r="Q66" s="502"/>
      <c r="R66" s="502"/>
      <c r="S66" s="502"/>
      <c r="T66" s="503"/>
      <c r="U66" s="501" t="s">
        <v>264</v>
      </c>
      <c r="V66" s="502"/>
      <c r="W66" s="502"/>
      <c r="X66" s="502"/>
      <c r="Y66" s="502"/>
      <c r="Z66" s="503"/>
      <c r="AA66" s="501" t="s">
        <v>288</v>
      </c>
      <c r="AB66" s="502"/>
      <c r="AC66" s="502"/>
      <c r="AD66" s="502"/>
      <c r="AE66" s="502"/>
      <c r="AF66" s="503"/>
      <c r="AG66" s="509" t="s">
        <v>289</v>
      </c>
      <c r="AH66" s="509"/>
      <c r="AI66" s="509"/>
      <c r="AJ66" s="509"/>
      <c r="AK66" s="509"/>
      <c r="AL66" s="509" t="s">
        <v>289</v>
      </c>
      <c r="AM66" s="509"/>
      <c r="AN66" s="154"/>
    </row>
    <row r="67" spans="1:40" ht="24.95" customHeight="1">
      <c r="A67" s="154"/>
      <c r="B67" s="168" t="s">
        <v>194</v>
      </c>
      <c r="C67" s="501" t="e">
        <f>IF($AK$3="４週", (SUMIFS($AK$12:$AK$31,$B$12:$B$31,C66) + SUMIFS($AK$41:$AK$47,$B$41:$B$47,C66))/4/$AH$5, IF($AK$3="歴月", (SUMIFS($AK$12:$AK$31,$B$12:$B$31,C66) + SUMIFS($AK$41:$AK$47,$B$41:$B$47,C66))/$AL$5, "記載する期間を選択してください"))</f>
        <v>#DIV/0!</v>
      </c>
      <c r="D67" s="503"/>
      <c r="E67" s="501" t="e">
        <f>IF($AK$3="４週", (SUMIFS($AK$12:$AK$31,$B$12:$B$31,E66) + SUMIFS($AK$41:$AK$47,$B$41:$B$47,E66))/4/$AH$5, IF($AK$3="歴月", (SUMIFS($AK$12:$AK$31,$B$12:$B$31,E66) + SUMIFS($AK$41:$AK$47,$B$41:$B$47,E66))/$AL$5, "記載する期間を選択してください"))</f>
        <v>#DIV/0!</v>
      </c>
      <c r="F67" s="502"/>
      <c r="G67" s="502"/>
      <c r="H67" s="503"/>
      <c r="I67" s="501" t="e">
        <f>IF($AK$3="４週", (SUMIFS($AK$12:$AK$31,$B$12:$B$31,I66) + SUMIFS($AK$41:$AK$47,$B$41:$B$47,I66))/4/$AH$5, IF($AK$3="歴月", (SUMIFS($AK$12:$AK$31,$B$12:$B$31,I66) + SUMIFS($AK$41:$AK$47,$B$41:$B$47,I66))/$AL$5, "記載する期間を選択してください"))</f>
        <v>#DIV/0!</v>
      </c>
      <c r="J67" s="502"/>
      <c r="K67" s="502" t="e">
        <f>IF($AK$3="４週", (SUMIFS($AK$12:$AK$31,$B$12:$B$31,K66) + SUMIFS($AK$41:$AK$47,$B$41:$B$47,K66))/4/$AH$5, IF($AK$3="歴月", (SUMIFS($AK$12:$AK$31,$B$12:$B$31,K66) + SUMIFS($AK$41:$AK$47,$B$41:$B$47,K66))/$AL$5, "記載する期間を選択してください"))</f>
        <v>#DIV/0!</v>
      </c>
      <c r="L67" s="502"/>
      <c r="M67" s="502" t="e">
        <f>IF($AK$3="４週", (SUMIFS($AK$12:$AK$31,$B$12:$B$31,M66) + SUMIFS($AK$41:$AK$47,$B$41:$B$47,M66))/4/$AH$5, IF($AK$3="歴月", (SUMIFS($AK$12:$AK$31,$B$12:$B$31,M66) + SUMIFS($AK$41:$AK$47,$B$41:$B$47,M66))/$AL$5, "記載する期間を選択してください"))</f>
        <v>#DIV/0!</v>
      </c>
      <c r="N67" s="503"/>
      <c r="O67" s="501" t="e">
        <f>IF($AK$3="４週", (SUMIFS($AK$12:$AK$31,$B$12:$B$31,O66) + SUMIFS($AK$41:$AK$47,$B$41:$B$47,O66))/4/$AH$5, IF($AK$3="歴月", (SUMIFS($AK$12:$AK$31,$B$12:$B$31,O66) + SUMIFS($AK$41:$AK$47,$B$41:$B$47,O66))/$AL$5, "記載する期間を選択してください"))</f>
        <v>#DIV/0!</v>
      </c>
      <c r="P67" s="502"/>
      <c r="Q67" s="502" t="e">
        <f>IF($AK$3="４週", (SUMIFS($AK$12:$AK$31,$B$12:$B$31,Q66) + SUMIFS($AK$41:$AK$47,$B$41:$B$47,Q66))/4/$AH$5, IF($AK$3="歴月", (SUMIFS($AK$12:$AK$31,$B$12:$B$31,Q66) + SUMIFS($AK$41:$AK$47,$B$41:$B$47,Q66))/$AL$5, "記載する期間を選択してください"))</f>
        <v>#DIV/0!</v>
      </c>
      <c r="R67" s="502"/>
      <c r="S67" s="502" t="e">
        <f>IF($AK$3="４週", (SUMIFS($AK$12:$AK$31,$B$12:$B$31,S66) + SUMIFS($AK$41:$AK$47,$B$41:$B$47,S66))/4/$AH$5, IF($AK$3="歴月", (SUMIFS($AK$12:$AK$31,$B$12:$B$31,S66) + SUMIFS($AK$41:$AK$47,$B$41:$B$47,S66))/$AL$5, "記載する期間を選択してください"))</f>
        <v>#DIV/0!</v>
      </c>
      <c r="T67" s="503"/>
      <c r="U67" s="501" t="e">
        <f>IF($AK$3="４週", (SUMIFS($AK$12:$AK$31,$B$12:$B$31,U66) + SUMIFS($AK$41:$AK$47,$B$41:$B$47,U66))/4/$AH$5, IF($AK$3="歴月", (SUMIFS($AK$12:$AK$31,$B$12:$B$31,U66) + SUMIFS($AK$41:$AK$47,$B$41:$B$47,U66))/$AL$5, "記載する期間を選択してください"))</f>
        <v>#DIV/0!</v>
      </c>
      <c r="V67" s="502"/>
      <c r="W67" s="502" t="e">
        <f>IF($AK$3="４週", (SUMIFS($AK$12:$AK$31,$B$12:$B$31,W66) + SUMIFS($AK$41:$AK$47,$B$41:$B$47,W66))/4/$AH$5, IF($AK$3="歴月", (SUMIFS($AK$12:$AK$31,$B$12:$B$31,W66) + SUMIFS($AK$41:$AK$47,$B$41:$B$47,W66))/$AL$5, "記載する期間を選択してください"))</f>
        <v>#DIV/0!</v>
      </c>
      <c r="X67" s="502"/>
      <c r="Y67" s="502" t="e">
        <f>IF($AK$3="４週", (SUMIFS($AK$12:$AK$31,$B$12:$B$31,Y66) + SUMIFS($AK$41:$AK$47,$B$41:$B$47,Y66))/4/$AH$5, IF($AK$3="歴月", (SUMIFS($AK$12:$AK$31,$B$12:$B$31,Y66) + SUMIFS($AK$41:$AK$47,$B$41:$B$47,Y66))/$AL$5, "記載する期間を選択してください"))</f>
        <v>#DIV/0!</v>
      </c>
      <c r="Z67" s="503"/>
      <c r="AA67" s="501" t="e">
        <f>IF($AK$3="４週", (SUMIFS($AK$12:$AK$31,$B$12:$B$31,AA66) + SUMIFS($AK$41:$AK$47,$B$41:$B$47,AA66))/4/$AH$5, IF($AK$3="歴月", (SUMIFS($AK$12:$AK$31,$B$12:$B$31,AA66) + SUMIFS($AK$41:$AK$47,$B$41:$B$47,AA66))/$AL$5, "記載する期間を選択してください"))</f>
        <v>#DIV/0!</v>
      </c>
      <c r="AB67" s="502"/>
      <c r="AC67" s="502" t="e">
        <f>IF($AK$3="４週", (SUMIFS($AK$12:$AK$31,$B$12:$B$31,AC66) + SUMIFS($AK$41:$AK$47,$B$41:$B$47,AC66))/4/$AH$5, IF($AK$3="歴月", (SUMIFS($AK$12:$AK$31,$B$12:$B$31,AC66) + SUMIFS($AK$41:$AK$47,$B$41:$B$47,AC66))/$AL$5, "記載する期間を選択してください"))</f>
        <v>#DIV/0!</v>
      </c>
      <c r="AD67" s="502"/>
      <c r="AE67" s="502" t="e">
        <f>IF($AK$3="４週", (SUMIFS($AK$12:$AK$31,$B$12:$B$31,AE66) + SUMIFS($AK$41:$AK$47,$B$41:$B$47,AE66))/4/$AH$5, IF($AK$3="歴月", (SUMIFS($AK$12:$AK$31,$B$12:$B$31,AE66) + SUMIFS($AK$41:$AK$47,$B$41:$B$47,AE66))/$AL$5, "記載する期間を選択してください"))</f>
        <v>#DIV/0!</v>
      </c>
      <c r="AF67" s="503"/>
      <c r="AG67" s="501" t="e">
        <f>IF($AK$3="４週", (SUMIFS($AK$12:$AK$31,$B$12:$B$31,AG66) + SUMIFS($AK$41:$AK$47,$B$41:$B$47,AG66))/4/$AH$5, IF($AK$3="歴月", (SUMIFS($AK$12:$AK$31,$B$12:$B$31,AG66) + SUMIFS($AK$41:$AK$47,$B$41:$B$47,AG66))/$AL$5, "記載する期間を選択してください"))</f>
        <v>#DIV/0!</v>
      </c>
      <c r="AH67" s="502"/>
      <c r="AI67" s="502"/>
      <c r="AJ67" s="502"/>
      <c r="AK67" s="503"/>
      <c r="AL67" s="501" t="e">
        <f>IF($AK$3="４週", (SUMIFS($AK$12:$AK$31,$B$12:$B$31,AL66) + SUMIFS($AK$41:$AK$47,$B$41:$B$47,AL66))/4/$AH$5, IF($AK$3="歴月", (SUMIFS($AK$12:$AK$31,$B$12:$B$31,AL66) + SUMIFS($AK$41:$AK$47,$B$41:$B$47,AL66))/$AL$5, "記載する期間を選択してください"))</f>
        <v>#DIV/0!</v>
      </c>
      <c r="AM67" s="503"/>
      <c r="AN67" s="154"/>
    </row>
    <row r="68" spans="1:40" ht="5.0999999999999996" customHeight="1">
      <c r="A68" s="154"/>
      <c r="B68" s="157"/>
      <c r="C68" s="209">
        <v>2</v>
      </c>
      <c r="D68" s="209"/>
      <c r="E68" s="209">
        <v>3</v>
      </c>
      <c r="F68" s="209"/>
      <c r="G68" s="209"/>
      <c r="H68" s="209"/>
      <c r="I68" s="209">
        <v>4</v>
      </c>
      <c r="J68" s="209"/>
      <c r="K68" s="209"/>
      <c r="L68" s="209"/>
      <c r="M68" s="209"/>
      <c r="N68" s="209"/>
      <c r="O68" s="209">
        <v>5</v>
      </c>
      <c r="P68" s="209"/>
      <c r="Q68" s="209"/>
      <c r="R68" s="209"/>
      <c r="S68" s="209"/>
      <c r="T68" s="209"/>
      <c r="U68" s="209">
        <v>6</v>
      </c>
      <c r="V68" s="209"/>
      <c r="W68" s="209"/>
      <c r="X68" s="209"/>
      <c r="Y68" s="209"/>
      <c r="Z68" s="209"/>
      <c r="AA68" s="209">
        <v>7</v>
      </c>
      <c r="AB68" s="209"/>
      <c r="AC68" s="209"/>
      <c r="AD68" s="209"/>
      <c r="AE68" s="209"/>
      <c r="AF68" s="209"/>
      <c r="AG68" s="209">
        <v>8</v>
      </c>
      <c r="AH68" s="209"/>
      <c r="AI68" s="209"/>
      <c r="AJ68" s="209"/>
      <c r="AK68" s="209"/>
      <c r="AL68" s="209">
        <v>9</v>
      </c>
      <c r="AM68" s="210"/>
      <c r="AN68" s="154"/>
    </row>
    <row r="69" spans="1:40" ht="15" customHeight="1">
      <c r="A69" s="183" t="s">
        <v>159</v>
      </c>
      <c r="B69" s="211"/>
      <c r="C69" s="212"/>
      <c r="D69" s="212"/>
      <c r="E69" s="212"/>
      <c r="F69" s="213"/>
      <c r="G69" s="212"/>
      <c r="H69" s="209"/>
      <c r="I69" s="209"/>
      <c r="J69" s="209"/>
      <c r="K69" s="209"/>
      <c r="L69" s="209"/>
      <c r="M69" s="209"/>
      <c r="N69" s="209"/>
      <c r="O69" s="209"/>
      <c r="P69" s="209"/>
      <c r="Q69" s="209"/>
      <c r="R69" s="209">
        <v>6</v>
      </c>
      <c r="S69" s="209"/>
      <c r="T69" s="209"/>
      <c r="U69" s="209"/>
      <c r="V69" s="209"/>
      <c r="W69" s="209"/>
      <c r="X69" s="209">
        <v>7</v>
      </c>
      <c r="Y69" s="209"/>
      <c r="Z69" s="209"/>
      <c r="AA69" s="209"/>
      <c r="AB69" s="209"/>
      <c r="AC69" s="209"/>
      <c r="AD69" s="209">
        <v>8</v>
      </c>
      <c r="AE69" s="209"/>
      <c r="AF69" s="209"/>
      <c r="AG69" s="214"/>
      <c r="AH69" s="214"/>
      <c r="AI69" s="214"/>
      <c r="AJ69" s="214">
        <v>9</v>
      </c>
      <c r="AK69" s="215"/>
      <c r="AL69" s="215"/>
      <c r="AM69" s="154"/>
    </row>
    <row r="70" spans="1:40" s="183" customFormat="1" ht="15" customHeight="1">
      <c r="A70" s="183" t="s">
        <v>160</v>
      </c>
      <c r="B70" s="207"/>
      <c r="C70" s="207"/>
      <c r="D70" s="207"/>
      <c r="E70" s="207"/>
      <c r="F70" s="207"/>
      <c r="G70" s="207"/>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c r="AK70" s="153"/>
      <c r="AL70" s="153"/>
      <c r="AM70" s="153"/>
    </row>
    <row r="71" spans="1:40" s="183" customFormat="1" ht="15" customHeight="1">
      <c r="A71" s="183" t="s">
        <v>206</v>
      </c>
      <c r="B71" s="207"/>
      <c r="C71" s="207"/>
      <c r="D71" s="207"/>
      <c r="E71" s="207"/>
      <c r="F71" s="207"/>
      <c r="G71" s="207"/>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3"/>
      <c r="AL71" s="153"/>
      <c r="AM71" s="153"/>
    </row>
    <row r="72" spans="1:40" s="183" customFormat="1" ht="15" customHeight="1">
      <c r="A72" s="183" t="s">
        <v>161</v>
      </c>
      <c r="B72" s="207"/>
      <c r="C72" s="207"/>
      <c r="D72" s="207"/>
      <c r="E72" s="207"/>
      <c r="F72" s="207"/>
      <c r="G72" s="207"/>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c r="AK72" s="153"/>
      <c r="AL72" s="153"/>
      <c r="AM72" s="153"/>
    </row>
    <row r="73" spans="1:40" s="183" customFormat="1" ht="15" customHeight="1">
      <c r="A73" s="183" t="s">
        <v>162</v>
      </c>
      <c r="B73" s="207"/>
      <c r="C73" s="207"/>
      <c r="D73" s="207"/>
      <c r="E73" s="207"/>
      <c r="F73" s="207"/>
      <c r="G73" s="207"/>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row>
    <row r="74" spans="1:40" ht="15" customHeight="1">
      <c r="A74" s="183" t="s">
        <v>163</v>
      </c>
      <c r="B74" s="216"/>
      <c r="C74" s="183"/>
      <c r="D74" s="183"/>
      <c r="E74" s="183"/>
      <c r="F74" s="183"/>
      <c r="G74" s="183"/>
    </row>
    <row r="75" spans="1:40" ht="15" customHeight="1">
      <c r="A75" s="183" t="s">
        <v>164</v>
      </c>
      <c r="B75" s="216"/>
      <c r="C75" s="183"/>
      <c r="D75" s="183"/>
      <c r="E75" s="183"/>
      <c r="F75" s="183"/>
      <c r="G75" s="183"/>
    </row>
    <row r="76" spans="1:40" ht="15" customHeight="1">
      <c r="A76" s="183"/>
      <c r="B76" s="169" t="s">
        <v>165</v>
      </c>
      <c r="C76" s="464" t="s">
        <v>166</v>
      </c>
      <c r="D76" s="464"/>
      <c r="E76" s="464"/>
      <c r="F76" s="183"/>
      <c r="G76" s="183"/>
    </row>
    <row r="77" spans="1:40" ht="15" customHeight="1">
      <c r="A77" s="183"/>
      <c r="B77" s="217" t="s">
        <v>183</v>
      </c>
      <c r="C77" s="499" t="s">
        <v>167</v>
      </c>
      <c r="D77" s="499"/>
      <c r="E77" s="499"/>
      <c r="F77" s="183"/>
      <c r="G77" s="183"/>
    </row>
    <row r="78" spans="1:40" ht="15" customHeight="1">
      <c r="A78" s="183"/>
      <c r="B78" s="217" t="s">
        <v>184</v>
      </c>
      <c r="C78" s="499" t="s">
        <v>168</v>
      </c>
      <c r="D78" s="499"/>
      <c r="E78" s="499"/>
      <c r="F78" s="183"/>
      <c r="G78" s="183"/>
    </row>
    <row r="79" spans="1:40" ht="15" customHeight="1">
      <c r="A79" s="183"/>
      <c r="B79" s="217" t="s">
        <v>185</v>
      </c>
      <c r="C79" s="499" t="s">
        <v>169</v>
      </c>
      <c r="D79" s="499"/>
      <c r="E79" s="499"/>
      <c r="F79" s="183"/>
      <c r="G79" s="183"/>
    </row>
    <row r="80" spans="1:40" ht="15" customHeight="1">
      <c r="A80" s="183"/>
      <c r="B80" s="217" t="s">
        <v>186</v>
      </c>
      <c r="C80" s="499" t="s">
        <v>170</v>
      </c>
      <c r="D80" s="499"/>
      <c r="E80" s="499"/>
      <c r="F80" s="183"/>
      <c r="G80" s="183"/>
    </row>
    <row r="81" spans="1:7" ht="15" customHeight="1">
      <c r="A81" s="183"/>
      <c r="B81" s="183" t="s">
        <v>171</v>
      </c>
      <c r="C81" s="183"/>
      <c r="D81" s="183"/>
      <c r="E81" s="183"/>
      <c r="F81" s="183"/>
      <c r="G81" s="183"/>
    </row>
    <row r="82" spans="1:7" ht="15" customHeight="1">
      <c r="A82" s="183"/>
      <c r="B82" s="183" t="s">
        <v>188</v>
      </c>
      <c r="C82" s="183"/>
      <c r="D82" s="183"/>
      <c r="E82" s="183"/>
      <c r="F82" s="183"/>
      <c r="G82" s="183"/>
    </row>
    <row r="83" spans="1:7" ht="15" customHeight="1">
      <c r="A83" s="183"/>
      <c r="B83" s="183" t="s">
        <v>172</v>
      </c>
      <c r="C83" s="183"/>
      <c r="D83" s="183"/>
      <c r="E83" s="183"/>
      <c r="F83" s="183"/>
      <c r="G83" s="183"/>
    </row>
    <row r="84" spans="1:7" ht="15" customHeight="1">
      <c r="A84" s="183" t="s">
        <v>173</v>
      </c>
      <c r="B84" s="216"/>
      <c r="C84" s="183"/>
      <c r="D84" s="183"/>
      <c r="E84" s="183"/>
      <c r="F84" s="183"/>
      <c r="G84" s="183"/>
    </row>
    <row r="85" spans="1:7" ht="15" customHeight="1">
      <c r="A85" s="183" t="s">
        <v>174</v>
      </c>
      <c r="B85" s="216"/>
      <c r="C85" s="183"/>
      <c r="D85" s="183"/>
      <c r="E85" s="183"/>
      <c r="F85" s="183"/>
      <c r="G85" s="183"/>
    </row>
    <row r="86" spans="1:7" ht="15" customHeight="1">
      <c r="A86" s="183" t="s">
        <v>189</v>
      </c>
      <c r="B86" s="216"/>
      <c r="C86" s="183"/>
      <c r="D86" s="183"/>
      <c r="E86" s="183"/>
      <c r="F86" s="183"/>
      <c r="G86" s="183"/>
    </row>
    <row r="87" spans="1:7" ht="15" customHeight="1">
      <c r="A87" s="183" t="s">
        <v>175</v>
      </c>
      <c r="B87" s="216"/>
      <c r="C87" s="183"/>
      <c r="D87" s="183"/>
      <c r="E87" s="183"/>
      <c r="F87" s="183"/>
      <c r="G87" s="183"/>
    </row>
    <row r="88" spans="1:7" ht="15" customHeight="1">
      <c r="A88" s="183" t="s">
        <v>233</v>
      </c>
      <c r="B88" s="216"/>
      <c r="C88" s="183"/>
      <c r="D88" s="183"/>
      <c r="E88" s="183"/>
      <c r="F88" s="183"/>
      <c r="G88" s="183"/>
    </row>
    <row r="89" spans="1:7" ht="15" customHeight="1">
      <c r="A89" s="183" t="s">
        <v>176</v>
      </c>
      <c r="B89" s="216"/>
      <c r="C89" s="183"/>
      <c r="D89" s="183"/>
      <c r="E89" s="183"/>
      <c r="F89" s="183"/>
      <c r="G89" s="183"/>
    </row>
    <row r="90" spans="1:7" ht="15" customHeight="1">
      <c r="A90" s="183" t="s">
        <v>177</v>
      </c>
      <c r="B90" s="216"/>
      <c r="C90" s="183"/>
      <c r="D90" s="183"/>
      <c r="E90" s="183"/>
      <c r="F90" s="183"/>
      <c r="G90" s="183"/>
    </row>
    <row r="91" spans="1:7" ht="15" customHeight="1">
      <c r="A91" s="183" t="s">
        <v>178</v>
      </c>
      <c r="B91" s="216"/>
      <c r="C91" s="183"/>
      <c r="D91" s="183"/>
      <c r="E91" s="183"/>
      <c r="F91" s="183"/>
      <c r="G91" s="183"/>
    </row>
    <row r="92" spans="1:7" ht="15" customHeight="1">
      <c r="A92" s="183" t="s">
        <v>179</v>
      </c>
      <c r="B92" s="216"/>
      <c r="C92" s="183"/>
      <c r="D92" s="183"/>
      <c r="E92" s="183"/>
      <c r="F92" s="183"/>
      <c r="G92" s="183"/>
    </row>
    <row r="93" spans="1:7" ht="15" customHeight="1">
      <c r="A93" s="183" t="s">
        <v>180</v>
      </c>
      <c r="B93" s="216"/>
      <c r="C93" s="183"/>
      <c r="D93" s="183"/>
      <c r="E93" s="183"/>
      <c r="F93" s="183"/>
      <c r="G93" s="183"/>
    </row>
    <row r="94" spans="1:7" ht="15" customHeight="1">
      <c r="A94" s="183" t="s">
        <v>181</v>
      </c>
      <c r="B94" s="216"/>
      <c r="C94" s="183"/>
      <c r="D94" s="183"/>
      <c r="E94" s="183"/>
      <c r="F94" s="183"/>
      <c r="G94" s="183"/>
    </row>
    <row r="95" spans="1:7" ht="15" customHeight="1">
      <c r="A95" s="183" t="s">
        <v>182</v>
      </c>
      <c r="B95" s="216"/>
      <c r="C95" s="183"/>
      <c r="D95" s="183"/>
      <c r="E95" s="183"/>
      <c r="F95" s="183"/>
      <c r="G95" s="183"/>
    </row>
    <row r="96" spans="1:7" ht="15" customHeight="1">
      <c r="A96" s="183" t="s">
        <v>187</v>
      </c>
      <c r="B96" s="216"/>
      <c r="C96" s="183"/>
      <c r="D96" s="183"/>
      <c r="E96" s="183"/>
      <c r="F96" s="183"/>
      <c r="G96" s="183"/>
    </row>
  </sheetData>
  <sheetProtection algorithmName="SHA-512" hashValue="TULAgSbiJ3KGNVxg5RRGFuNZDqwBIs/hbXqVwnd/JGGR7X/MDxjIV+EDrUrWNeKxHaAwrcvkNP/RZ404+XQ3Qg==" saltValue="/gMUlxf/pHDK6iIAvT6R3Q==" spinCount="100000" sheet="1" objects="1" scenarios="1"/>
  <mergeCells count="144">
    <mergeCell ref="A8:A11"/>
    <mergeCell ref="B8:B11"/>
    <mergeCell ref="C8:C11"/>
    <mergeCell ref="D8:D11"/>
    <mergeCell ref="E8:E11"/>
    <mergeCell ref="F8:AJ8"/>
    <mergeCell ref="AK1:AN1"/>
    <mergeCell ref="M2:P2"/>
    <mergeCell ref="Q2:R2"/>
    <mergeCell ref="S2:T2"/>
    <mergeCell ref="U2:V2"/>
    <mergeCell ref="AK2:AN2"/>
    <mergeCell ref="AK8:AK11"/>
    <mergeCell ref="AL8:AL11"/>
    <mergeCell ref="AM8:AN11"/>
    <mergeCell ref="F9:L9"/>
    <mergeCell ref="M9:S9"/>
    <mergeCell ref="T9:Z9"/>
    <mergeCell ref="AA9:AG9"/>
    <mergeCell ref="AH9:AJ9"/>
    <mergeCell ref="AK3:AN3"/>
    <mergeCell ref="AK4:AN4"/>
    <mergeCell ref="AH5:AJ5"/>
    <mergeCell ref="B7:AM7"/>
    <mergeCell ref="AM18:AN18"/>
    <mergeCell ref="AM19:AN19"/>
    <mergeCell ref="AM20:AN20"/>
    <mergeCell ref="AM21:AN21"/>
    <mergeCell ref="AM22:AN22"/>
    <mergeCell ref="AM23:AN23"/>
    <mergeCell ref="AM12:AN12"/>
    <mergeCell ref="AM13:AN13"/>
    <mergeCell ref="AM14:AN14"/>
    <mergeCell ref="AM15:AN15"/>
    <mergeCell ref="AM16:AN16"/>
    <mergeCell ref="AM17:AN17"/>
    <mergeCell ref="AM30:AN30"/>
    <mergeCell ref="AM31:AN31"/>
    <mergeCell ref="A32:E32"/>
    <mergeCell ref="AM32:AN33"/>
    <mergeCell ref="A33:E33"/>
    <mergeCell ref="A36:AM36"/>
    <mergeCell ref="AM24:AN24"/>
    <mergeCell ref="AM25:AN25"/>
    <mergeCell ref="AM26:AN26"/>
    <mergeCell ref="AM27:AN27"/>
    <mergeCell ref="AM28:AN28"/>
    <mergeCell ref="AM29:AN29"/>
    <mergeCell ref="AM41:AN41"/>
    <mergeCell ref="AM42:AN42"/>
    <mergeCell ref="AM43:AN43"/>
    <mergeCell ref="AM44:AN44"/>
    <mergeCell ref="AM45:AN45"/>
    <mergeCell ref="AM46:AN46"/>
    <mergeCell ref="AL37:AL40"/>
    <mergeCell ref="AM37:AN40"/>
    <mergeCell ref="A38:A40"/>
    <mergeCell ref="B38:B40"/>
    <mergeCell ref="C38:C40"/>
    <mergeCell ref="D38:D40"/>
    <mergeCell ref="E38:E40"/>
    <mergeCell ref="F38:L38"/>
    <mergeCell ref="M38:S38"/>
    <mergeCell ref="T38:Z38"/>
    <mergeCell ref="A37:B37"/>
    <mergeCell ref="F37:H37"/>
    <mergeCell ref="J37:O37"/>
    <mergeCell ref="P37:R37"/>
    <mergeCell ref="S37:T37"/>
    <mergeCell ref="AK37:AK40"/>
    <mergeCell ref="AA38:AG38"/>
    <mergeCell ref="AH38:AJ38"/>
    <mergeCell ref="A57:C57"/>
    <mergeCell ref="F57:H57"/>
    <mergeCell ref="I57:K57"/>
    <mergeCell ref="L57:N57"/>
    <mergeCell ref="O57:Q57"/>
    <mergeCell ref="R57:T57"/>
    <mergeCell ref="AM47:AN47"/>
    <mergeCell ref="A48:E48"/>
    <mergeCell ref="AM48:AN48"/>
    <mergeCell ref="A49:E49"/>
    <mergeCell ref="A50:E50"/>
    <mergeCell ref="A51:E51"/>
    <mergeCell ref="L58:N58"/>
    <mergeCell ref="O58:Q58"/>
    <mergeCell ref="R58:T58"/>
    <mergeCell ref="U57:W57"/>
    <mergeCell ref="X57:Z57"/>
    <mergeCell ref="AA57:AC57"/>
    <mergeCell ref="AD57:AF57"/>
    <mergeCell ref="AG57:AI57"/>
    <mergeCell ref="AJ57:AK57"/>
    <mergeCell ref="AJ59:AK59"/>
    <mergeCell ref="A62:B62"/>
    <mergeCell ref="C62:D62"/>
    <mergeCell ref="E62:H62"/>
    <mergeCell ref="I62:N62"/>
    <mergeCell ref="AL58:AL59"/>
    <mergeCell ref="A59:C59"/>
    <mergeCell ref="F59:H59"/>
    <mergeCell ref="I59:K59"/>
    <mergeCell ref="L59:N59"/>
    <mergeCell ref="O59:Q59"/>
    <mergeCell ref="R59:T59"/>
    <mergeCell ref="U59:W59"/>
    <mergeCell ref="X59:Z59"/>
    <mergeCell ref="AA59:AC59"/>
    <mergeCell ref="U58:W58"/>
    <mergeCell ref="X58:Z58"/>
    <mergeCell ref="AA58:AC58"/>
    <mergeCell ref="AD58:AF58"/>
    <mergeCell ref="AG58:AI58"/>
    <mergeCell ref="AJ58:AK58"/>
    <mergeCell ref="A58:C58"/>
    <mergeCell ref="F58:H58"/>
    <mergeCell ref="I58:K58"/>
    <mergeCell ref="A63:B63"/>
    <mergeCell ref="C63:D63"/>
    <mergeCell ref="E63:H63"/>
    <mergeCell ref="I63:N63"/>
    <mergeCell ref="C66:D66"/>
    <mergeCell ref="E66:H66"/>
    <mergeCell ref="I66:N66"/>
    <mergeCell ref="AD59:AF59"/>
    <mergeCell ref="AG59:AI59"/>
    <mergeCell ref="C79:E79"/>
    <mergeCell ref="C80:E80"/>
    <mergeCell ref="AA67:AF67"/>
    <mergeCell ref="AG67:AK67"/>
    <mergeCell ref="AL67:AM67"/>
    <mergeCell ref="C76:E76"/>
    <mergeCell ref="C77:E77"/>
    <mergeCell ref="C78:E78"/>
    <mergeCell ref="O66:T66"/>
    <mergeCell ref="U66:Z66"/>
    <mergeCell ref="AA66:AF66"/>
    <mergeCell ref="AG66:AK66"/>
    <mergeCell ref="AL66:AM66"/>
    <mergeCell ref="C67:D67"/>
    <mergeCell ref="E67:H67"/>
    <mergeCell ref="I67:N67"/>
    <mergeCell ref="O67:T67"/>
    <mergeCell ref="U67:Z67"/>
  </mergeCells>
  <phoneticPr fontId="27"/>
  <conditionalFormatting sqref="AH5:AJ5">
    <cfRule type="expression" dxfId="15" priority="4">
      <formula>$AK$3="歴月"</formula>
    </cfRule>
  </conditionalFormatting>
  <conditionalFormatting sqref="AL8:AL33">
    <cfRule type="expression" dxfId="13" priority="2">
      <formula>$AK$3="歴月"</formula>
    </cfRule>
  </conditionalFormatting>
  <conditionalFormatting sqref="AL37:AL48">
    <cfRule type="expression" dxfId="12" priority="1">
      <formula>$AK$3="歴月"</formula>
    </cfRule>
  </conditionalFormatting>
  <dataValidations count="6">
    <dataValidation type="whole" operator="greaterThanOrEqual" allowBlank="1" showInputMessage="1" showErrorMessage="1" sqref="I58:I59 D58:F59 AG58:AG59 AD58:AD59 AA58:AA59 X58:X59 U58:U59 R58:R59 O58:O59 L58:L59" xr:uid="{13363BB5-BE50-41D4-8FF3-0AA554EB44C6}">
      <formula1>0</formula1>
    </dataValidation>
    <dataValidation operator="greaterThanOrEqual" allowBlank="1" showInputMessage="1" showErrorMessage="1" sqref="I64 AJ58:AJ59 AL58 L60 L64 I60" xr:uid="{2D7CA567-1027-4408-B615-1CFB744B2F60}"/>
    <dataValidation type="list" allowBlank="1" showInputMessage="1" showErrorMessage="1" sqref="C12:C31 C41:C47" xr:uid="{5012E90C-42B9-47CE-8F6E-8BC52B3D0C4B}">
      <formula1>"A,B,C,D"</formula1>
    </dataValidation>
    <dataValidation type="list" allowBlank="1" showInputMessage="1" showErrorMessage="1" sqref="AK4:AN4" xr:uid="{7819727E-18EF-4384-AD7E-10F50B237F97}">
      <formula1>"予定,実績"</formula1>
    </dataValidation>
    <dataValidation type="list" allowBlank="1" showInputMessage="1" showErrorMessage="1" sqref="AK3:AN3" xr:uid="{F5E26154-7F2C-4177-BB18-0E3F8FE6FFA4}">
      <formula1>"４週,歴月"</formula1>
    </dataValidation>
    <dataValidation type="list" allowBlank="1" showInputMessage="1" showErrorMessage="1" sqref="B12:B31 B41:B47" xr:uid="{70D808BE-3A99-42C4-B00C-D961CC465203}">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9" fitToWidth="0" fitToHeight="0" orientation="landscape" r:id="rId1"/>
  <headerFooter alignWithMargins="0">
    <oddHeader>&amp;L&amp;"ＭＳ ゴシック,標準"&amp;10（参考様式）</oddHeader>
  </headerFooter>
  <rowBreaks count="2" manualBreakCount="2">
    <brk id="35" max="39" man="1"/>
    <brk id="55" max="39" man="1"/>
  </rowBreaks>
  <extLst>
    <ext xmlns:x14="http://schemas.microsoft.com/office/spreadsheetml/2009/9/main" uri="{78C0D931-6437-407d-A8EE-F0AAD7539E65}">
      <x14:conditionalFormattings>
        <x14:conditionalFormatting xmlns:xm="http://schemas.microsoft.com/office/excel/2006/main">
          <x14:cfRule type="expression" priority="3" id="{E8AA510C-2F8F-45F0-8875-2FC2A9D3F150}">
            <xm:f>'別紙２ 勤務形態一覧表（就A・B）【実施月】'!$AK$3="４週"</xm:f>
            <x14:dxf>
              <fill>
                <patternFill patternType="darkUp">
                  <bgColor theme="1"/>
                </patternFill>
              </fill>
            </x14:dxf>
          </x14:cfRule>
          <xm:sqref>AH37:AJ37 AH38 AH41:AJ47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AB66BE4C-AA4B-4FF2-9B5D-02B05DB716C0}">
          <x14:formula1>
            <xm:f>選択肢!$A$33:$D$33</xm:f>
          </x14:formula1>
          <xm:sqref>A12:A31 A41:A47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96"/>
  <sheetViews>
    <sheetView showGridLines="0" view="pageBreakPreview" zoomScaleNormal="100" zoomScaleSheetLayoutView="100" workbookViewId="0">
      <selection activeCell="AK4" sqref="AK4:AN4"/>
    </sheetView>
  </sheetViews>
  <sheetFormatPr defaultColWidth="8.25" defaultRowHeight="21" customHeight="1"/>
  <cols>
    <col min="1" max="1" width="2.625" style="157" customWidth="1"/>
    <col min="2" max="2" width="15" style="151" customWidth="1"/>
    <col min="3" max="3" width="6.625" style="157" customWidth="1"/>
    <col min="4" max="5" width="7.625" style="157" customWidth="1"/>
    <col min="6" max="36" width="2.625" style="157" customWidth="1"/>
    <col min="37" max="37" width="6.625" style="157" customWidth="1"/>
    <col min="38" max="39" width="7.625" style="157" customWidth="1"/>
    <col min="40" max="40" width="5.625" style="157" customWidth="1"/>
    <col min="41" max="16384" width="8.25" style="157"/>
  </cols>
  <sheetData>
    <row r="1" spans="1:40" ht="20.100000000000001" customHeight="1">
      <c r="A1" s="150" t="s">
        <v>271</v>
      </c>
      <c r="C1" s="152"/>
      <c r="D1" s="152"/>
      <c r="E1" s="152"/>
      <c r="F1" s="152"/>
      <c r="G1" s="152"/>
      <c r="H1" s="152"/>
      <c r="I1" s="152"/>
      <c r="J1" s="152"/>
      <c r="K1" s="152"/>
      <c r="L1" s="152"/>
      <c r="M1" s="152"/>
      <c r="N1" s="152"/>
      <c r="O1" s="152"/>
      <c r="P1" s="152"/>
      <c r="Q1" s="152"/>
      <c r="R1" s="152"/>
      <c r="S1" s="152"/>
      <c r="T1" s="152"/>
      <c r="U1" s="152"/>
      <c r="V1" s="152"/>
      <c r="W1" s="152"/>
      <c r="X1" s="153"/>
      <c r="Y1" s="153"/>
      <c r="Z1" s="154"/>
      <c r="AA1" s="154"/>
      <c r="AB1" s="154"/>
      <c r="AC1" s="154"/>
      <c r="AD1" s="155"/>
      <c r="AE1" s="155"/>
      <c r="AF1" s="155"/>
      <c r="AG1" s="155"/>
      <c r="AH1" s="155"/>
      <c r="AI1" s="156" t="s">
        <v>148</v>
      </c>
      <c r="AJ1" s="156"/>
      <c r="AK1" s="471" t="s">
        <v>225</v>
      </c>
      <c r="AL1" s="471"/>
      <c r="AM1" s="471"/>
      <c r="AN1" s="471"/>
    </row>
    <row r="2" spans="1:40" ht="18" customHeight="1">
      <c r="A2" s="154"/>
      <c r="B2" s="158"/>
      <c r="C2" s="218" t="s">
        <v>295</v>
      </c>
      <c r="D2" s="158"/>
      <c r="E2" s="158"/>
      <c r="F2" s="158"/>
      <c r="G2" s="158"/>
      <c r="H2" s="158"/>
      <c r="I2" s="158"/>
      <c r="J2" s="158"/>
      <c r="K2" s="158"/>
      <c r="L2" s="158"/>
      <c r="M2" s="472">
        <v>2025</v>
      </c>
      <c r="N2" s="472"/>
      <c r="O2" s="472"/>
      <c r="P2" s="472"/>
      <c r="Q2" s="473" t="s">
        <v>144</v>
      </c>
      <c r="R2" s="473"/>
      <c r="S2" s="472">
        <v>4</v>
      </c>
      <c r="T2" s="472"/>
      <c r="U2" s="473" t="s">
        <v>145</v>
      </c>
      <c r="V2" s="473"/>
      <c r="W2" s="159" t="s">
        <v>300</v>
      </c>
      <c r="X2" s="158"/>
      <c r="Y2" s="158"/>
      <c r="Z2" s="154"/>
      <c r="AA2" s="154"/>
      <c r="AC2" s="156"/>
      <c r="AD2" s="158"/>
      <c r="AE2" s="158"/>
      <c r="AF2" s="158"/>
      <c r="AG2" s="158"/>
      <c r="AH2" s="158"/>
      <c r="AI2" s="156" t="s">
        <v>149</v>
      </c>
      <c r="AJ2" s="156"/>
      <c r="AK2" s="474" t="s">
        <v>285</v>
      </c>
      <c r="AL2" s="474"/>
      <c r="AM2" s="474"/>
      <c r="AN2" s="474"/>
    </row>
    <row r="3" spans="1:40" ht="18" customHeight="1">
      <c r="A3" s="160"/>
      <c r="B3" s="219" t="s">
        <v>293</v>
      </c>
      <c r="C3" s="539" t="s">
        <v>294</v>
      </c>
      <c r="D3" s="540"/>
      <c r="E3" s="541"/>
      <c r="F3" s="160"/>
      <c r="G3" s="160"/>
      <c r="H3" s="160"/>
      <c r="I3" s="160"/>
      <c r="J3" s="160"/>
      <c r="K3" s="160"/>
      <c r="L3" s="160"/>
      <c r="M3" s="160"/>
      <c r="N3" s="160"/>
      <c r="O3" s="160"/>
      <c r="P3" s="160"/>
      <c r="Q3" s="160"/>
      <c r="R3" s="160"/>
      <c r="S3" s="160"/>
      <c r="T3" s="160"/>
      <c r="U3" s="160"/>
      <c r="V3" s="160"/>
      <c r="W3" s="160"/>
      <c r="Y3" s="161"/>
      <c r="Z3" s="161"/>
      <c r="AA3" s="161"/>
      <c r="AB3" s="154"/>
      <c r="AC3" s="161"/>
      <c r="AD3" s="161"/>
      <c r="AE3" s="161"/>
      <c r="AF3" s="161"/>
      <c r="AG3" s="161"/>
      <c r="AH3" s="161"/>
      <c r="AI3" s="162" t="s">
        <v>152</v>
      </c>
      <c r="AJ3" s="156"/>
      <c r="AK3" s="479" t="s">
        <v>241</v>
      </c>
      <c r="AL3" s="479"/>
      <c r="AM3" s="479"/>
      <c r="AN3" s="479"/>
    </row>
    <row r="4" spans="1:40" ht="18" customHeight="1">
      <c r="A4" s="160"/>
      <c r="B4" s="160"/>
      <c r="C4" s="220" t="s">
        <v>295</v>
      </c>
      <c r="D4" s="160"/>
      <c r="E4" s="160"/>
      <c r="F4" s="160"/>
      <c r="G4" s="160"/>
      <c r="H4" s="160"/>
      <c r="I4" s="160"/>
      <c r="J4" s="160"/>
      <c r="K4" s="160"/>
      <c r="L4" s="160"/>
      <c r="M4" s="160"/>
      <c r="N4" s="160"/>
      <c r="O4" s="160"/>
      <c r="P4" s="160"/>
      <c r="Q4" s="160"/>
      <c r="R4" s="160"/>
      <c r="S4" s="160"/>
      <c r="T4" s="160"/>
      <c r="U4" s="160"/>
      <c r="V4" s="160"/>
      <c r="W4" s="160"/>
      <c r="Y4" s="161"/>
      <c r="Z4" s="161"/>
      <c r="AA4" s="161"/>
      <c r="AB4" s="154"/>
      <c r="AC4" s="161"/>
      <c r="AD4" s="161"/>
      <c r="AE4" s="161"/>
      <c r="AF4" s="161"/>
      <c r="AG4" s="161"/>
      <c r="AH4" s="161"/>
      <c r="AI4" s="162" t="s">
        <v>153</v>
      </c>
      <c r="AJ4" s="156"/>
      <c r="AK4" s="479" t="s">
        <v>246</v>
      </c>
      <c r="AL4" s="479"/>
      <c r="AM4" s="479"/>
      <c r="AN4" s="479"/>
    </row>
    <row r="5" spans="1:40" ht="18" customHeight="1">
      <c r="A5" s="160"/>
      <c r="B5" s="221" t="s">
        <v>243</v>
      </c>
      <c r="C5" s="222">
        <v>6</v>
      </c>
      <c r="D5" s="223" t="s">
        <v>242</v>
      </c>
      <c r="E5" s="224">
        <v>1</v>
      </c>
      <c r="F5" s="160"/>
      <c r="G5" s="160"/>
      <c r="H5" s="160"/>
      <c r="I5" s="160"/>
      <c r="J5" s="160"/>
      <c r="K5" s="160"/>
      <c r="L5" s="160"/>
      <c r="M5" s="160"/>
      <c r="N5" s="160"/>
      <c r="O5" s="160"/>
      <c r="P5" s="160"/>
      <c r="Q5" s="160"/>
      <c r="R5" s="160"/>
      <c r="S5" s="160"/>
      <c r="U5" s="160"/>
      <c r="V5" s="160"/>
      <c r="W5" s="160"/>
      <c r="Y5" s="161"/>
      <c r="Z5" s="161"/>
      <c r="AA5" s="161"/>
      <c r="AB5" s="154"/>
      <c r="AC5" s="161"/>
      <c r="AD5" s="161"/>
      <c r="AE5" s="161"/>
      <c r="AF5" s="161"/>
      <c r="AG5" s="162" t="s">
        <v>154</v>
      </c>
      <c r="AH5" s="480"/>
      <c r="AI5" s="480"/>
      <c r="AJ5" s="480"/>
      <c r="AK5" s="161" t="s">
        <v>150</v>
      </c>
      <c r="AL5" s="225"/>
      <c r="AM5" s="161" t="s">
        <v>151</v>
      </c>
      <c r="AN5" s="154"/>
    </row>
    <row r="6" spans="1:40" ht="9.9499999999999993" customHeight="1" thickBot="1">
      <c r="A6" s="154"/>
      <c r="B6" s="163"/>
      <c r="C6" s="163"/>
      <c r="D6" s="163"/>
      <c r="E6" s="163"/>
      <c r="F6" s="163"/>
      <c r="G6" s="163"/>
      <c r="H6" s="163"/>
      <c r="I6" s="163"/>
      <c r="J6" s="163"/>
      <c r="K6" s="163"/>
      <c r="L6" s="163"/>
      <c r="M6" s="163"/>
      <c r="N6" s="163"/>
      <c r="O6" s="163"/>
      <c r="P6" s="163"/>
      <c r="Q6" s="163"/>
      <c r="R6" s="163"/>
      <c r="S6" s="163"/>
      <c r="T6" s="163"/>
      <c r="U6" s="163"/>
      <c r="V6" s="163"/>
      <c r="W6" s="163"/>
      <c r="X6" s="158"/>
      <c r="Y6" s="158"/>
      <c r="Z6" s="158"/>
      <c r="AA6" s="158"/>
      <c r="AB6" s="158"/>
      <c r="AC6" s="158"/>
      <c r="AD6" s="158"/>
      <c r="AE6" s="158"/>
      <c r="AF6" s="158"/>
      <c r="AG6" s="158"/>
      <c r="AH6" s="158"/>
      <c r="AI6" s="158"/>
      <c r="AJ6" s="158"/>
      <c r="AK6" s="158"/>
      <c r="AL6" s="158"/>
      <c r="AM6" s="154"/>
      <c r="AN6" s="154"/>
    </row>
    <row r="7" spans="1:40" s="166" customFormat="1" ht="18" customHeight="1" thickBot="1">
      <c r="A7" s="226"/>
      <c r="B7" s="456" t="s">
        <v>296</v>
      </c>
      <c r="C7" s="456"/>
      <c r="D7" s="456"/>
      <c r="E7" s="456"/>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165"/>
    </row>
    <row r="8" spans="1:40" ht="15" customHeight="1">
      <c r="A8" s="537" t="s">
        <v>280</v>
      </c>
      <c r="B8" s="463" t="s">
        <v>155</v>
      </c>
      <c r="C8" s="465" t="s">
        <v>156</v>
      </c>
      <c r="D8" s="463" t="s">
        <v>157</v>
      </c>
      <c r="E8" s="467" t="s">
        <v>158</v>
      </c>
      <c r="F8" s="469" t="s">
        <v>190</v>
      </c>
      <c r="G8" s="469"/>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469"/>
      <c r="AK8" s="475" t="s">
        <v>191</v>
      </c>
      <c r="AL8" s="461" t="s">
        <v>192</v>
      </c>
      <c r="AM8" s="477" t="s">
        <v>193</v>
      </c>
      <c r="AN8" s="477"/>
    </row>
    <row r="9" spans="1:40" ht="15" customHeight="1">
      <c r="A9" s="538"/>
      <c r="B9" s="464"/>
      <c r="C9" s="465"/>
      <c r="D9" s="464"/>
      <c r="E9" s="468"/>
      <c r="F9" s="464" t="s">
        <v>100</v>
      </c>
      <c r="G9" s="464"/>
      <c r="H9" s="464"/>
      <c r="I9" s="464"/>
      <c r="J9" s="464"/>
      <c r="K9" s="464"/>
      <c r="L9" s="464"/>
      <c r="M9" s="464" t="s">
        <v>101</v>
      </c>
      <c r="N9" s="464"/>
      <c r="O9" s="464"/>
      <c r="P9" s="464"/>
      <c r="Q9" s="464"/>
      <c r="R9" s="464"/>
      <c r="S9" s="464"/>
      <c r="T9" s="464" t="s">
        <v>102</v>
      </c>
      <c r="U9" s="464"/>
      <c r="V9" s="464"/>
      <c r="W9" s="464"/>
      <c r="X9" s="464"/>
      <c r="Y9" s="464"/>
      <c r="Z9" s="464"/>
      <c r="AA9" s="464" t="s">
        <v>103</v>
      </c>
      <c r="AB9" s="464"/>
      <c r="AC9" s="464"/>
      <c r="AD9" s="464"/>
      <c r="AE9" s="464"/>
      <c r="AF9" s="464"/>
      <c r="AG9" s="464"/>
      <c r="AH9" s="464" t="s">
        <v>104</v>
      </c>
      <c r="AI9" s="464"/>
      <c r="AJ9" s="464"/>
      <c r="AK9" s="476"/>
      <c r="AL9" s="462"/>
      <c r="AM9" s="478"/>
      <c r="AN9" s="478"/>
    </row>
    <row r="10" spans="1:40" ht="15" customHeight="1">
      <c r="A10" s="538"/>
      <c r="B10" s="464"/>
      <c r="C10" s="465"/>
      <c r="D10" s="464"/>
      <c r="E10" s="468"/>
      <c r="F10" s="170">
        <f>DATE($M$2,$S$2,1)</f>
        <v>45748</v>
      </c>
      <c r="G10" s="170">
        <f>DATE($M$2,$S$2,2)</f>
        <v>45749</v>
      </c>
      <c r="H10" s="170">
        <f>DATE($M$2,$S$2,3)</f>
        <v>45750</v>
      </c>
      <c r="I10" s="170">
        <f>DATE($M$2,$S$2,4)</f>
        <v>45751</v>
      </c>
      <c r="J10" s="170">
        <f>DATE($M$2,$S$2,5)</f>
        <v>45752</v>
      </c>
      <c r="K10" s="170">
        <f>DATE($M$2,$S$2,6)</f>
        <v>45753</v>
      </c>
      <c r="L10" s="170">
        <f>DATE($M$2,$S$2,7)</f>
        <v>45754</v>
      </c>
      <c r="M10" s="170">
        <f>DATE($M$2,$S$2,8)</f>
        <v>45755</v>
      </c>
      <c r="N10" s="170">
        <f>DATE($M$2,$S$2,9)</f>
        <v>45756</v>
      </c>
      <c r="O10" s="170">
        <f>DATE($M$2,$S$2,10)</f>
        <v>45757</v>
      </c>
      <c r="P10" s="170">
        <f>DATE($M$2,$S$2,11)</f>
        <v>45758</v>
      </c>
      <c r="Q10" s="170">
        <f>DATE($M$2,$S$2,12)</f>
        <v>45759</v>
      </c>
      <c r="R10" s="170">
        <f>DATE($M$2,$S$2,13)</f>
        <v>45760</v>
      </c>
      <c r="S10" s="170">
        <f>DATE($M$2,$S$2,14)</f>
        <v>45761</v>
      </c>
      <c r="T10" s="170">
        <f>DATE($M$2,$S$2,15)</f>
        <v>45762</v>
      </c>
      <c r="U10" s="170">
        <f>DATE($M$2,$S$2,16)</f>
        <v>45763</v>
      </c>
      <c r="V10" s="170">
        <f>DATE($M$2,$S$2,17)</f>
        <v>45764</v>
      </c>
      <c r="W10" s="170">
        <f>DATE($M$2,$S$2,18)</f>
        <v>45765</v>
      </c>
      <c r="X10" s="170">
        <f>DATE($M$2,$S$2,19)</f>
        <v>45766</v>
      </c>
      <c r="Y10" s="170">
        <f>DATE($M$2,$S$2,20)</f>
        <v>45767</v>
      </c>
      <c r="Z10" s="170">
        <f>DATE($M$2,$S$2,21)</f>
        <v>45768</v>
      </c>
      <c r="AA10" s="170">
        <f>DATE($M$2,$S$2,22)</f>
        <v>45769</v>
      </c>
      <c r="AB10" s="170">
        <f>DATE($M$2,$S$2,23)</f>
        <v>45770</v>
      </c>
      <c r="AC10" s="170">
        <f>DATE($M$2,$S$2,24)</f>
        <v>45771</v>
      </c>
      <c r="AD10" s="170">
        <f>DATE($M$2,$S$2,25)</f>
        <v>45772</v>
      </c>
      <c r="AE10" s="170">
        <f>DATE($M$2,$S$2,26)</f>
        <v>45773</v>
      </c>
      <c r="AF10" s="170">
        <f>DATE($M$2,$S$2,27)</f>
        <v>45774</v>
      </c>
      <c r="AG10" s="170">
        <f>DATE($M$2,$S$2,28)</f>
        <v>45775</v>
      </c>
      <c r="AH10" s="170">
        <f>IF(DAY(EOMONTH(F10,0))&lt;29,"",DATE($M$2,$S$2,29))</f>
        <v>45776</v>
      </c>
      <c r="AI10" s="170">
        <f>IF(DAY(EOMONTH(F10,0))&lt;30,"",DATE($M$2,$S$2,30))</f>
        <v>45777</v>
      </c>
      <c r="AJ10" s="170" t="str">
        <f>IF(DAY(EOMONTH(F10,0))&lt;31,"",DATE($M$2,$S$2,31))</f>
        <v/>
      </c>
      <c r="AK10" s="476"/>
      <c r="AL10" s="462"/>
      <c r="AM10" s="478"/>
      <c r="AN10" s="478"/>
    </row>
    <row r="11" spans="1:40" ht="15" customHeight="1">
      <c r="A11" s="538"/>
      <c r="B11" s="464"/>
      <c r="C11" s="466"/>
      <c r="D11" s="464"/>
      <c r="E11" s="468"/>
      <c r="F11" s="171">
        <f>DATE($M$2,$S$2,1)</f>
        <v>45748</v>
      </c>
      <c r="G11" s="171">
        <f>DATE($M$2,$S$2,2)</f>
        <v>45749</v>
      </c>
      <c r="H11" s="171">
        <f>DATE($M$2,$S$2,3)</f>
        <v>45750</v>
      </c>
      <c r="I11" s="171">
        <f>DATE($M$2,$S$2,4)</f>
        <v>45751</v>
      </c>
      <c r="J11" s="171">
        <f>DATE($M$2,$S$2,5)</f>
        <v>45752</v>
      </c>
      <c r="K11" s="171">
        <f>DATE($M$2,$S$2,6)</f>
        <v>45753</v>
      </c>
      <c r="L11" s="171">
        <f>DATE($M$2,$S$2,7)</f>
        <v>45754</v>
      </c>
      <c r="M11" s="171">
        <f>DATE($M$2,$S$2,8)</f>
        <v>45755</v>
      </c>
      <c r="N11" s="171">
        <f>DATE($M$2,$S$2,9)</f>
        <v>45756</v>
      </c>
      <c r="O11" s="171">
        <f>DATE($M$2,$S$2,10)</f>
        <v>45757</v>
      </c>
      <c r="P11" s="171">
        <f>DATE($M$2,$S$2,11)</f>
        <v>45758</v>
      </c>
      <c r="Q11" s="171">
        <f>DATE($M$2,$S$2,12)</f>
        <v>45759</v>
      </c>
      <c r="R11" s="171">
        <f>DATE($M$2,$S$2,13)</f>
        <v>45760</v>
      </c>
      <c r="S11" s="171">
        <f>DATE($M$2,$S$2,14)</f>
        <v>45761</v>
      </c>
      <c r="T11" s="171">
        <f>DATE($M$2,$S$2,15)</f>
        <v>45762</v>
      </c>
      <c r="U11" s="171">
        <f>DATE($M$2,$S$2,16)</f>
        <v>45763</v>
      </c>
      <c r="V11" s="171">
        <f>DATE($M$2,$S$2,17)</f>
        <v>45764</v>
      </c>
      <c r="W11" s="171">
        <f>DATE($M$2,$S$2,18)</f>
        <v>45765</v>
      </c>
      <c r="X11" s="171">
        <f>DATE($M$2,$S$2,19)</f>
        <v>45766</v>
      </c>
      <c r="Y11" s="171">
        <f>DATE($M$2,$S$2,20)</f>
        <v>45767</v>
      </c>
      <c r="Z11" s="171">
        <f>DATE($M$2,$S$2,21)</f>
        <v>45768</v>
      </c>
      <c r="AA11" s="171">
        <f>DATE($M$2,$S$2,22)</f>
        <v>45769</v>
      </c>
      <c r="AB11" s="171">
        <f>DATE($M$2,$S$2,23)</f>
        <v>45770</v>
      </c>
      <c r="AC11" s="171">
        <f>DATE($M$2,$S$2,24)</f>
        <v>45771</v>
      </c>
      <c r="AD11" s="171">
        <f>DATE($M$2,$S$2,25)</f>
        <v>45772</v>
      </c>
      <c r="AE11" s="171">
        <f>DATE($M$2,$S$2,26)</f>
        <v>45773</v>
      </c>
      <c r="AF11" s="171">
        <f>DATE($M$2,$S$2,27)</f>
        <v>45774</v>
      </c>
      <c r="AG11" s="171">
        <f>DATE($M$2,$S$2,28)</f>
        <v>45775</v>
      </c>
      <c r="AH11" s="171">
        <f>IF(DAY(EOMONTH(F11,0))&lt;29,"",DATE($M$2,$S$2,29))</f>
        <v>45776</v>
      </c>
      <c r="AI11" s="171">
        <f>IF(DAY(EOMONTH(F11,0))&lt;30,"",DATE($M$2,$S$2,30))</f>
        <v>45777</v>
      </c>
      <c r="AJ11" s="171" t="str">
        <f>IF(DAY(EOMONTH(F11,0))&lt;31,"",DATE($M$2,$S$2,31))</f>
        <v/>
      </c>
      <c r="AK11" s="476"/>
      <c r="AL11" s="462"/>
      <c r="AM11" s="478"/>
      <c r="AN11" s="478"/>
    </row>
    <row r="12" spans="1:40" ht="18" customHeight="1">
      <c r="A12" s="227"/>
      <c r="B12" s="173" t="s">
        <v>106</v>
      </c>
      <c r="C12" s="174" t="s">
        <v>183</v>
      </c>
      <c r="D12" s="175"/>
      <c r="E12" s="228"/>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8">
        <f>+SUM(F12:AJ12)</f>
        <v>0</v>
      </c>
      <c r="AL12" s="179">
        <f t="shared" ref="AL12:AL30" si="0">IF($AK$3="４週",AK12/4,AK12/(DAY(EOMONTH($F$10,0))/7))</f>
        <v>0</v>
      </c>
      <c r="AM12" s="536"/>
      <c r="AN12" s="536"/>
    </row>
    <row r="13" spans="1:40" ht="18" customHeight="1">
      <c r="A13" s="227"/>
      <c r="B13" s="173" t="s">
        <v>109</v>
      </c>
      <c r="C13" s="174" t="s">
        <v>183</v>
      </c>
      <c r="D13" s="175"/>
      <c r="E13" s="228"/>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8">
        <f t="shared" ref="AK13:AK30" si="1">+SUM(F13:AJ13)</f>
        <v>0</v>
      </c>
      <c r="AL13" s="179">
        <f t="shared" si="0"/>
        <v>0</v>
      </c>
      <c r="AM13" s="536"/>
      <c r="AN13" s="536"/>
    </row>
    <row r="14" spans="1:40" ht="18" customHeight="1">
      <c r="A14" s="227"/>
      <c r="B14" s="173" t="s">
        <v>117</v>
      </c>
      <c r="C14" s="174" t="s">
        <v>183</v>
      </c>
      <c r="D14" s="175"/>
      <c r="E14" s="228"/>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8">
        <f t="shared" si="1"/>
        <v>0</v>
      </c>
      <c r="AL14" s="179">
        <f t="shared" si="0"/>
        <v>0</v>
      </c>
      <c r="AM14" s="536"/>
      <c r="AN14" s="536"/>
    </row>
    <row r="15" spans="1:40" ht="18" customHeight="1">
      <c r="A15" s="227"/>
      <c r="B15" s="173" t="s">
        <v>118</v>
      </c>
      <c r="C15" s="174" t="s">
        <v>183</v>
      </c>
      <c r="D15" s="175"/>
      <c r="E15" s="228"/>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8">
        <f t="shared" si="1"/>
        <v>0</v>
      </c>
      <c r="AL15" s="179">
        <f t="shared" si="0"/>
        <v>0</v>
      </c>
      <c r="AM15" s="536"/>
      <c r="AN15" s="536"/>
    </row>
    <row r="16" spans="1:40" ht="18" customHeight="1">
      <c r="A16" s="227"/>
      <c r="B16" s="173" t="s">
        <v>239</v>
      </c>
      <c r="C16" s="174" t="s">
        <v>183</v>
      </c>
      <c r="D16" s="175"/>
      <c r="E16" s="228"/>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8">
        <f t="shared" si="1"/>
        <v>0</v>
      </c>
      <c r="AL16" s="179">
        <f t="shared" si="0"/>
        <v>0</v>
      </c>
      <c r="AM16" s="536"/>
      <c r="AN16" s="536"/>
    </row>
    <row r="17" spans="1:40" ht="18" customHeight="1">
      <c r="A17" s="227"/>
      <c r="B17" s="173" t="s">
        <v>240</v>
      </c>
      <c r="C17" s="174" t="s">
        <v>183</v>
      </c>
      <c r="D17" s="175"/>
      <c r="E17" s="228"/>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8">
        <f t="shared" si="1"/>
        <v>0</v>
      </c>
      <c r="AL17" s="179">
        <f t="shared" si="0"/>
        <v>0</v>
      </c>
      <c r="AM17" s="536"/>
      <c r="AN17" s="536"/>
    </row>
    <row r="18" spans="1:40" ht="18" customHeight="1">
      <c r="A18" s="227"/>
      <c r="B18" s="173" t="s">
        <v>234</v>
      </c>
      <c r="C18" s="174" t="s">
        <v>183</v>
      </c>
      <c r="D18" s="175"/>
      <c r="E18" s="228"/>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8">
        <f t="shared" si="1"/>
        <v>0</v>
      </c>
      <c r="AL18" s="179">
        <f t="shared" si="0"/>
        <v>0</v>
      </c>
      <c r="AM18" s="536"/>
      <c r="AN18" s="536"/>
    </row>
    <row r="19" spans="1:40" ht="18" customHeight="1">
      <c r="A19" s="227"/>
      <c r="B19" s="173"/>
      <c r="C19" s="174"/>
      <c r="D19" s="175"/>
      <c r="E19" s="228"/>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8">
        <f t="shared" si="1"/>
        <v>0</v>
      </c>
      <c r="AL19" s="179">
        <f t="shared" si="0"/>
        <v>0</v>
      </c>
      <c r="AM19" s="536"/>
      <c r="AN19" s="536"/>
    </row>
    <row r="20" spans="1:40" ht="18" customHeight="1">
      <c r="A20" s="227"/>
      <c r="B20" s="173"/>
      <c r="C20" s="174"/>
      <c r="D20" s="175"/>
      <c r="E20" s="228"/>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8">
        <f t="shared" si="1"/>
        <v>0</v>
      </c>
      <c r="AL20" s="179">
        <f t="shared" si="0"/>
        <v>0</v>
      </c>
      <c r="AM20" s="536"/>
      <c r="AN20" s="536"/>
    </row>
    <row r="21" spans="1:40" ht="18" customHeight="1">
      <c r="A21" s="227"/>
      <c r="B21" s="173"/>
      <c r="C21" s="174"/>
      <c r="D21" s="175"/>
      <c r="E21" s="228"/>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8">
        <f t="shared" si="1"/>
        <v>0</v>
      </c>
      <c r="AL21" s="179">
        <f t="shared" si="0"/>
        <v>0</v>
      </c>
      <c r="AM21" s="536"/>
      <c r="AN21" s="536"/>
    </row>
    <row r="22" spans="1:40" ht="18" customHeight="1">
      <c r="A22" s="227"/>
      <c r="B22" s="173"/>
      <c r="C22" s="174"/>
      <c r="D22" s="175"/>
      <c r="E22" s="228"/>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8">
        <f t="shared" si="1"/>
        <v>0</v>
      </c>
      <c r="AL22" s="179">
        <f t="shared" si="0"/>
        <v>0</v>
      </c>
      <c r="AM22" s="536"/>
      <c r="AN22" s="536"/>
    </row>
    <row r="23" spans="1:40" ht="18" customHeight="1">
      <c r="A23" s="227"/>
      <c r="B23" s="173"/>
      <c r="C23" s="174"/>
      <c r="D23" s="175"/>
      <c r="E23" s="228"/>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8">
        <f t="shared" si="1"/>
        <v>0</v>
      </c>
      <c r="AL23" s="179">
        <f t="shared" si="0"/>
        <v>0</v>
      </c>
      <c r="AM23" s="536"/>
      <c r="AN23" s="536"/>
    </row>
    <row r="24" spans="1:40" ht="18" customHeight="1">
      <c r="A24" s="227"/>
      <c r="B24" s="173"/>
      <c r="C24" s="174"/>
      <c r="D24" s="175"/>
      <c r="E24" s="228"/>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8">
        <f t="shared" ref="AK24:AK28" si="2">+SUM(F24:AJ24)</f>
        <v>0</v>
      </c>
      <c r="AL24" s="179">
        <f t="shared" ref="AL24:AL28" si="3">IF($AK$3="４週",AK24/4,AK24/(DAY(EOMONTH($F$10,0))/7))</f>
        <v>0</v>
      </c>
      <c r="AM24" s="511"/>
      <c r="AN24" s="512"/>
    </row>
    <row r="25" spans="1:40" ht="18" customHeight="1">
      <c r="A25" s="227"/>
      <c r="B25" s="173"/>
      <c r="C25" s="174"/>
      <c r="D25" s="175"/>
      <c r="E25" s="228"/>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8">
        <f t="shared" si="2"/>
        <v>0</v>
      </c>
      <c r="AL25" s="179">
        <f t="shared" si="3"/>
        <v>0</v>
      </c>
      <c r="AM25" s="536"/>
      <c r="AN25" s="536"/>
    </row>
    <row r="26" spans="1:40" ht="18" customHeight="1">
      <c r="A26" s="227"/>
      <c r="B26" s="173"/>
      <c r="C26" s="174"/>
      <c r="D26" s="175"/>
      <c r="E26" s="228"/>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8">
        <f t="shared" si="2"/>
        <v>0</v>
      </c>
      <c r="AL26" s="179">
        <f t="shared" si="3"/>
        <v>0</v>
      </c>
      <c r="AM26" s="511"/>
      <c r="AN26" s="512"/>
    </row>
    <row r="27" spans="1:40" ht="18" customHeight="1">
      <c r="A27" s="227"/>
      <c r="B27" s="173"/>
      <c r="C27" s="174"/>
      <c r="D27" s="175"/>
      <c r="E27" s="228"/>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8">
        <f t="shared" si="2"/>
        <v>0</v>
      </c>
      <c r="AL27" s="179">
        <f t="shared" si="3"/>
        <v>0</v>
      </c>
      <c r="AM27" s="511"/>
      <c r="AN27" s="512"/>
    </row>
    <row r="28" spans="1:40" ht="18" customHeight="1">
      <c r="A28" s="227"/>
      <c r="B28" s="173"/>
      <c r="C28" s="174"/>
      <c r="D28" s="175"/>
      <c r="E28" s="228"/>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8">
        <f t="shared" si="2"/>
        <v>0</v>
      </c>
      <c r="AL28" s="179">
        <f t="shared" si="3"/>
        <v>0</v>
      </c>
      <c r="AM28" s="511"/>
      <c r="AN28" s="512"/>
    </row>
    <row r="29" spans="1:40" ht="18" customHeight="1">
      <c r="A29" s="227"/>
      <c r="B29" s="173"/>
      <c r="C29" s="174"/>
      <c r="D29" s="175"/>
      <c r="E29" s="228"/>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8">
        <f t="shared" si="1"/>
        <v>0</v>
      </c>
      <c r="AL29" s="179">
        <f t="shared" si="0"/>
        <v>0</v>
      </c>
      <c r="AM29" s="536"/>
      <c r="AN29" s="536"/>
    </row>
    <row r="30" spans="1:40" ht="18" customHeight="1">
      <c r="A30" s="468" t="s">
        <v>91</v>
      </c>
      <c r="B30" s="452"/>
      <c r="C30" s="452"/>
      <c r="D30" s="452"/>
      <c r="E30" s="452"/>
      <c r="F30" s="180">
        <f t="shared" ref="F30:AJ30" si="4">+SUM(F12:F29)</f>
        <v>0</v>
      </c>
      <c r="G30" s="180">
        <f t="shared" si="4"/>
        <v>0</v>
      </c>
      <c r="H30" s="180">
        <f t="shared" si="4"/>
        <v>0</v>
      </c>
      <c r="I30" s="180">
        <f t="shared" si="4"/>
        <v>0</v>
      </c>
      <c r="J30" s="180">
        <f t="shared" si="4"/>
        <v>0</v>
      </c>
      <c r="K30" s="180">
        <f t="shared" si="4"/>
        <v>0</v>
      </c>
      <c r="L30" s="180">
        <f t="shared" si="4"/>
        <v>0</v>
      </c>
      <c r="M30" s="180">
        <f t="shared" si="4"/>
        <v>0</v>
      </c>
      <c r="N30" s="180">
        <f t="shared" si="4"/>
        <v>0</v>
      </c>
      <c r="O30" s="180">
        <f t="shared" si="4"/>
        <v>0</v>
      </c>
      <c r="P30" s="180">
        <f t="shared" si="4"/>
        <v>0</v>
      </c>
      <c r="Q30" s="180">
        <f t="shared" si="4"/>
        <v>0</v>
      </c>
      <c r="R30" s="180">
        <f t="shared" si="4"/>
        <v>0</v>
      </c>
      <c r="S30" s="180">
        <f t="shared" si="4"/>
        <v>0</v>
      </c>
      <c r="T30" s="180">
        <f t="shared" si="4"/>
        <v>0</v>
      </c>
      <c r="U30" s="180">
        <f t="shared" si="4"/>
        <v>0</v>
      </c>
      <c r="V30" s="180">
        <f t="shared" si="4"/>
        <v>0</v>
      </c>
      <c r="W30" s="180">
        <f t="shared" si="4"/>
        <v>0</v>
      </c>
      <c r="X30" s="180">
        <f t="shared" si="4"/>
        <v>0</v>
      </c>
      <c r="Y30" s="180">
        <f t="shared" si="4"/>
        <v>0</v>
      </c>
      <c r="Z30" s="180">
        <f t="shared" si="4"/>
        <v>0</v>
      </c>
      <c r="AA30" s="180">
        <f t="shared" si="4"/>
        <v>0</v>
      </c>
      <c r="AB30" s="180">
        <f t="shared" si="4"/>
        <v>0</v>
      </c>
      <c r="AC30" s="180">
        <f t="shared" si="4"/>
        <v>0</v>
      </c>
      <c r="AD30" s="180">
        <f t="shared" si="4"/>
        <v>0</v>
      </c>
      <c r="AE30" s="180">
        <f t="shared" si="4"/>
        <v>0</v>
      </c>
      <c r="AF30" s="180">
        <f t="shared" si="4"/>
        <v>0</v>
      </c>
      <c r="AG30" s="180">
        <f t="shared" si="4"/>
        <v>0</v>
      </c>
      <c r="AH30" s="180">
        <f t="shared" si="4"/>
        <v>0</v>
      </c>
      <c r="AI30" s="180">
        <f t="shared" si="4"/>
        <v>0</v>
      </c>
      <c r="AJ30" s="180">
        <f t="shared" si="4"/>
        <v>0</v>
      </c>
      <c r="AK30" s="178">
        <f t="shared" si="1"/>
        <v>0</v>
      </c>
      <c r="AL30" s="179">
        <f t="shared" si="0"/>
        <v>0</v>
      </c>
      <c r="AM30" s="481"/>
      <c r="AN30" s="481"/>
    </row>
    <row r="31" spans="1:40" ht="18" customHeight="1">
      <c r="A31" s="468" t="s">
        <v>93</v>
      </c>
      <c r="B31" s="452"/>
      <c r="C31" s="452"/>
      <c r="D31" s="452"/>
      <c r="E31" s="453"/>
      <c r="F31" s="181">
        <v>8</v>
      </c>
      <c r="G31" s="181">
        <v>8</v>
      </c>
      <c r="H31" s="181">
        <v>8</v>
      </c>
      <c r="I31" s="181">
        <v>8</v>
      </c>
      <c r="J31" s="181"/>
      <c r="K31" s="181"/>
      <c r="L31" s="181">
        <v>8</v>
      </c>
      <c r="M31" s="181">
        <v>8</v>
      </c>
      <c r="N31" s="181">
        <v>8</v>
      </c>
      <c r="O31" s="181">
        <v>8</v>
      </c>
      <c r="P31" s="181">
        <v>8</v>
      </c>
      <c r="Q31" s="181"/>
      <c r="R31" s="181"/>
      <c r="S31" s="181">
        <v>8</v>
      </c>
      <c r="T31" s="181">
        <v>8</v>
      </c>
      <c r="U31" s="181">
        <v>8</v>
      </c>
      <c r="V31" s="181">
        <v>8</v>
      </c>
      <c r="W31" s="181">
        <v>8</v>
      </c>
      <c r="X31" s="181"/>
      <c r="Y31" s="181"/>
      <c r="Z31" s="181">
        <v>8</v>
      </c>
      <c r="AA31" s="181">
        <v>8</v>
      </c>
      <c r="AB31" s="181">
        <v>8</v>
      </c>
      <c r="AC31" s="181">
        <v>8</v>
      </c>
      <c r="AD31" s="181">
        <v>8</v>
      </c>
      <c r="AE31" s="181"/>
      <c r="AF31" s="181"/>
      <c r="AG31" s="181">
        <v>8</v>
      </c>
      <c r="AH31" s="181">
        <v>8</v>
      </c>
      <c r="AI31" s="181">
        <v>8</v>
      </c>
      <c r="AJ31" s="181"/>
      <c r="AK31" s="182"/>
      <c r="AL31" s="182"/>
      <c r="AM31" s="481"/>
      <c r="AN31" s="481"/>
    </row>
    <row r="32" spans="1:40" ht="15" customHeight="1">
      <c r="A32" s="163"/>
      <c r="B32" s="163"/>
      <c r="C32" s="163"/>
      <c r="D32" s="163"/>
      <c r="E32" s="16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63"/>
      <c r="AL32" s="163"/>
      <c r="AM32" s="154"/>
    </row>
    <row r="33" spans="1:40" ht="15" customHeight="1">
      <c r="A33" s="163"/>
      <c r="B33" s="163"/>
      <c r="C33" s="163"/>
      <c r="D33" s="163"/>
      <c r="E33" s="16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63"/>
      <c r="AL33" s="163"/>
      <c r="AM33" s="154"/>
    </row>
    <row r="34" spans="1:40" ht="15" customHeight="1" thickBot="1">
      <c r="A34" s="163"/>
      <c r="B34" s="163"/>
      <c r="C34" s="163"/>
      <c r="D34" s="163"/>
      <c r="E34" s="16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63"/>
      <c r="AL34" s="163"/>
      <c r="AM34" s="154"/>
    </row>
    <row r="35" spans="1:40" s="166" customFormat="1" ht="18" customHeight="1" thickBot="1">
      <c r="A35" s="226"/>
      <c r="B35" s="456" t="s">
        <v>297</v>
      </c>
      <c r="C35" s="456"/>
      <c r="D35" s="456"/>
      <c r="E35" s="456"/>
      <c r="F35" s="456"/>
      <c r="G35" s="456"/>
      <c r="H35" s="456"/>
      <c r="I35" s="456"/>
      <c r="J35" s="456"/>
      <c r="K35" s="456"/>
      <c r="L35" s="456"/>
      <c r="M35" s="456"/>
      <c r="N35" s="456"/>
      <c r="O35" s="456"/>
      <c r="P35" s="456"/>
      <c r="Q35" s="456"/>
      <c r="R35" s="456"/>
      <c r="S35" s="456"/>
      <c r="T35" s="456"/>
      <c r="U35" s="456"/>
      <c r="V35" s="456"/>
      <c r="W35" s="456"/>
      <c r="X35" s="456"/>
      <c r="Y35" s="456"/>
      <c r="Z35" s="456"/>
      <c r="AA35" s="456"/>
      <c r="AB35" s="456"/>
      <c r="AC35" s="456"/>
      <c r="AD35" s="456"/>
      <c r="AE35" s="456"/>
      <c r="AF35" s="456"/>
      <c r="AG35" s="456"/>
      <c r="AH35" s="456"/>
      <c r="AI35" s="456"/>
      <c r="AJ35" s="456"/>
      <c r="AK35" s="456"/>
      <c r="AL35" s="456"/>
      <c r="AM35" s="456"/>
      <c r="AN35" s="165"/>
    </row>
    <row r="36" spans="1:40" ht="18" customHeight="1">
      <c r="A36" s="529" t="s">
        <v>248</v>
      </c>
      <c r="B36" s="482"/>
      <c r="C36" s="163">
        <f>C5</f>
        <v>6</v>
      </c>
      <c r="D36" s="163" t="s">
        <v>249</v>
      </c>
      <c r="E36" s="231" t="s">
        <v>250</v>
      </c>
      <c r="F36" s="530">
        <v>20</v>
      </c>
      <c r="G36" s="531"/>
      <c r="H36" s="531"/>
      <c r="I36" s="232" t="s">
        <v>251</v>
      </c>
      <c r="J36" s="532" t="s">
        <v>252</v>
      </c>
      <c r="K36" s="532"/>
      <c r="L36" s="532"/>
      <c r="M36" s="532"/>
      <c r="N36" s="532"/>
      <c r="O36" s="532"/>
      <c r="P36" s="532">
        <v>3</v>
      </c>
      <c r="Q36" s="532"/>
      <c r="R36" s="532"/>
      <c r="S36" s="532" t="s">
        <v>253</v>
      </c>
      <c r="T36" s="532"/>
      <c r="U36" s="186"/>
      <c r="V36" s="186"/>
      <c r="W36" s="186"/>
      <c r="X36" s="186"/>
      <c r="Y36" s="186"/>
      <c r="Z36" s="186"/>
      <c r="AA36" s="186"/>
      <c r="AB36" s="186"/>
      <c r="AC36" s="186"/>
      <c r="AD36" s="186"/>
      <c r="AE36" s="186"/>
      <c r="AF36" s="186"/>
      <c r="AG36" s="186"/>
      <c r="AH36" s="186"/>
      <c r="AI36" s="186"/>
      <c r="AJ36" s="186"/>
      <c r="AK36" s="461" t="s">
        <v>191</v>
      </c>
      <c r="AL36" s="461" t="s">
        <v>192</v>
      </c>
      <c r="AM36" s="477" t="s">
        <v>193</v>
      </c>
      <c r="AN36" s="477"/>
    </row>
    <row r="37" spans="1:40" ht="18" customHeight="1">
      <c r="A37" s="533" t="s">
        <v>254</v>
      </c>
      <c r="B37" s="525" t="s">
        <v>255</v>
      </c>
      <c r="C37" s="525" t="s">
        <v>256</v>
      </c>
      <c r="D37" s="525" t="s">
        <v>257</v>
      </c>
      <c r="E37" s="525" t="s">
        <v>258</v>
      </c>
      <c r="F37" s="468" t="s">
        <v>259</v>
      </c>
      <c r="G37" s="452"/>
      <c r="H37" s="452"/>
      <c r="I37" s="452"/>
      <c r="J37" s="452"/>
      <c r="K37" s="452"/>
      <c r="L37" s="453"/>
      <c r="M37" s="464" t="s">
        <v>260</v>
      </c>
      <c r="N37" s="464"/>
      <c r="O37" s="464"/>
      <c r="P37" s="464"/>
      <c r="Q37" s="464"/>
      <c r="R37" s="464"/>
      <c r="S37" s="464"/>
      <c r="T37" s="464" t="s">
        <v>261</v>
      </c>
      <c r="U37" s="464"/>
      <c r="V37" s="464"/>
      <c r="W37" s="464"/>
      <c r="X37" s="464"/>
      <c r="Y37" s="464"/>
      <c r="Z37" s="464"/>
      <c r="AA37" s="464" t="s">
        <v>262</v>
      </c>
      <c r="AB37" s="464"/>
      <c r="AC37" s="464"/>
      <c r="AD37" s="464"/>
      <c r="AE37" s="464"/>
      <c r="AF37" s="464"/>
      <c r="AG37" s="464"/>
      <c r="AH37" s="468" t="s">
        <v>263</v>
      </c>
      <c r="AI37" s="452"/>
      <c r="AJ37" s="452"/>
      <c r="AK37" s="462"/>
      <c r="AL37" s="462"/>
      <c r="AM37" s="478"/>
      <c r="AN37" s="478"/>
    </row>
    <row r="38" spans="1:40" ht="18" customHeight="1">
      <c r="A38" s="534"/>
      <c r="B38" s="482"/>
      <c r="C38" s="482"/>
      <c r="D38" s="482"/>
      <c r="E38" s="482"/>
      <c r="F38" s="188">
        <f t="shared" ref="F38:AJ38" si="5">F11</f>
        <v>45748</v>
      </c>
      <c r="G38" s="188">
        <f t="shared" si="5"/>
        <v>45749</v>
      </c>
      <c r="H38" s="188">
        <f t="shared" si="5"/>
        <v>45750</v>
      </c>
      <c r="I38" s="188">
        <f t="shared" si="5"/>
        <v>45751</v>
      </c>
      <c r="J38" s="188">
        <f t="shared" si="5"/>
        <v>45752</v>
      </c>
      <c r="K38" s="188">
        <f t="shared" si="5"/>
        <v>45753</v>
      </c>
      <c r="L38" s="188">
        <f t="shared" si="5"/>
        <v>45754</v>
      </c>
      <c r="M38" s="188">
        <f t="shared" si="5"/>
        <v>45755</v>
      </c>
      <c r="N38" s="188">
        <f t="shared" si="5"/>
        <v>45756</v>
      </c>
      <c r="O38" s="188">
        <f t="shared" si="5"/>
        <v>45757</v>
      </c>
      <c r="P38" s="188">
        <f t="shared" si="5"/>
        <v>45758</v>
      </c>
      <c r="Q38" s="188">
        <f t="shared" si="5"/>
        <v>45759</v>
      </c>
      <c r="R38" s="188">
        <f t="shared" si="5"/>
        <v>45760</v>
      </c>
      <c r="S38" s="188">
        <f t="shared" si="5"/>
        <v>45761</v>
      </c>
      <c r="T38" s="188">
        <f t="shared" si="5"/>
        <v>45762</v>
      </c>
      <c r="U38" s="188">
        <f t="shared" si="5"/>
        <v>45763</v>
      </c>
      <c r="V38" s="188">
        <f t="shared" si="5"/>
        <v>45764</v>
      </c>
      <c r="W38" s="188">
        <f t="shared" si="5"/>
        <v>45765</v>
      </c>
      <c r="X38" s="188">
        <f t="shared" si="5"/>
        <v>45766</v>
      </c>
      <c r="Y38" s="188">
        <f t="shared" si="5"/>
        <v>45767</v>
      </c>
      <c r="Z38" s="188">
        <f t="shared" si="5"/>
        <v>45768</v>
      </c>
      <c r="AA38" s="188">
        <f t="shared" si="5"/>
        <v>45769</v>
      </c>
      <c r="AB38" s="188">
        <f t="shared" si="5"/>
        <v>45770</v>
      </c>
      <c r="AC38" s="188">
        <f t="shared" si="5"/>
        <v>45771</v>
      </c>
      <c r="AD38" s="188">
        <f t="shared" si="5"/>
        <v>45772</v>
      </c>
      <c r="AE38" s="188">
        <f t="shared" si="5"/>
        <v>45773</v>
      </c>
      <c r="AF38" s="188">
        <f t="shared" si="5"/>
        <v>45774</v>
      </c>
      <c r="AG38" s="188">
        <f t="shared" si="5"/>
        <v>45775</v>
      </c>
      <c r="AH38" s="188">
        <f t="shared" si="5"/>
        <v>45776</v>
      </c>
      <c r="AI38" s="188">
        <f t="shared" si="5"/>
        <v>45777</v>
      </c>
      <c r="AJ38" s="233" t="str">
        <f t="shared" si="5"/>
        <v/>
      </c>
      <c r="AK38" s="462"/>
      <c r="AL38" s="462"/>
      <c r="AM38" s="478"/>
      <c r="AN38" s="478"/>
    </row>
    <row r="39" spans="1:40" ht="18" customHeight="1">
      <c r="A39" s="535"/>
      <c r="B39" s="463"/>
      <c r="C39" s="463"/>
      <c r="D39" s="463"/>
      <c r="E39" s="463"/>
      <c r="F39" s="189">
        <f t="shared" ref="F39:AJ39" si="6">F11</f>
        <v>45748</v>
      </c>
      <c r="G39" s="189">
        <f t="shared" si="6"/>
        <v>45749</v>
      </c>
      <c r="H39" s="189">
        <f t="shared" si="6"/>
        <v>45750</v>
      </c>
      <c r="I39" s="189">
        <f t="shared" si="6"/>
        <v>45751</v>
      </c>
      <c r="J39" s="189">
        <f t="shared" si="6"/>
        <v>45752</v>
      </c>
      <c r="K39" s="189">
        <f t="shared" si="6"/>
        <v>45753</v>
      </c>
      <c r="L39" s="189">
        <f t="shared" si="6"/>
        <v>45754</v>
      </c>
      <c r="M39" s="189">
        <f t="shared" si="6"/>
        <v>45755</v>
      </c>
      <c r="N39" s="189">
        <f t="shared" si="6"/>
        <v>45756</v>
      </c>
      <c r="O39" s="189">
        <f t="shared" si="6"/>
        <v>45757</v>
      </c>
      <c r="P39" s="189">
        <f t="shared" si="6"/>
        <v>45758</v>
      </c>
      <c r="Q39" s="189">
        <f t="shared" si="6"/>
        <v>45759</v>
      </c>
      <c r="R39" s="189">
        <f t="shared" si="6"/>
        <v>45760</v>
      </c>
      <c r="S39" s="189">
        <f t="shared" si="6"/>
        <v>45761</v>
      </c>
      <c r="T39" s="189">
        <f t="shared" si="6"/>
        <v>45762</v>
      </c>
      <c r="U39" s="189">
        <f t="shared" si="6"/>
        <v>45763</v>
      </c>
      <c r="V39" s="189">
        <f t="shared" si="6"/>
        <v>45764</v>
      </c>
      <c r="W39" s="189">
        <f t="shared" si="6"/>
        <v>45765</v>
      </c>
      <c r="X39" s="189">
        <f t="shared" si="6"/>
        <v>45766</v>
      </c>
      <c r="Y39" s="189">
        <f t="shared" si="6"/>
        <v>45767</v>
      </c>
      <c r="Z39" s="189">
        <f t="shared" si="6"/>
        <v>45768</v>
      </c>
      <c r="AA39" s="189">
        <f t="shared" si="6"/>
        <v>45769</v>
      </c>
      <c r="AB39" s="189">
        <f t="shared" si="6"/>
        <v>45770</v>
      </c>
      <c r="AC39" s="189">
        <f t="shared" si="6"/>
        <v>45771</v>
      </c>
      <c r="AD39" s="189">
        <f t="shared" si="6"/>
        <v>45772</v>
      </c>
      <c r="AE39" s="189">
        <f t="shared" si="6"/>
        <v>45773</v>
      </c>
      <c r="AF39" s="189">
        <f t="shared" si="6"/>
        <v>45774</v>
      </c>
      <c r="AG39" s="189">
        <f t="shared" si="6"/>
        <v>45775</v>
      </c>
      <c r="AH39" s="189">
        <f t="shared" si="6"/>
        <v>45776</v>
      </c>
      <c r="AI39" s="189">
        <f t="shared" si="6"/>
        <v>45777</v>
      </c>
      <c r="AJ39" s="234" t="str">
        <f t="shared" si="6"/>
        <v/>
      </c>
      <c r="AK39" s="462"/>
      <c r="AL39" s="462"/>
      <c r="AM39" s="478"/>
      <c r="AN39" s="478"/>
    </row>
    <row r="40" spans="1:40" ht="18" customHeight="1">
      <c r="A40" s="167"/>
      <c r="B40" s="190" t="s">
        <v>264</v>
      </c>
      <c r="C40" s="190" t="s">
        <v>183</v>
      </c>
      <c r="D40" s="191"/>
      <c r="E40" s="235"/>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236"/>
      <c r="AK40" s="180">
        <f>+SUM(F40:AJ40)</f>
        <v>0</v>
      </c>
      <c r="AL40" s="179">
        <f t="shared" ref="AL40:AL47" si="7">IF($AK$3="４週",AK40/4,AK40/(DAY(EOMONTH($F$10,0))/7))</f>
        <v>0</v>
      </c>
      <c r="AM40" s="511"/>
      <c r="AN40" s="512"/>
    </row>
    <row r="41" spans="1:40" ht="18" customHeight="1">
      <c r="A41" s="167"/>
      <c r="B41" s="190" t="s">
        <v>265</v>
      </c>
      <c r="C41" s="190" t="s">
        <v>183</v>
      </c>
      <c r="D41" s="191"/>
      <c r="E41" s="235"/>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236"/>
      <c r="AK41" s="180">
        <f t="shared" ref="AK41:AK47" si="8">+SUM(F41:AJ41)</f>
        <v>0</v>
      </c>
      <c r="AL41" s="179">
        <f t="shared" si="7"/>
        <v>0</v>
      </c>
      <c r="AM41" s="511"/>
      <c r="AN41" s="512"/>
    </row>
    <row r="42" spans="1:40" ht="18" customHeight="1">
      <c r="A42" s="167"/>
      <c r="B42" s="190"/>
      <c r="C42" s="190"/>
      <c r="D42" s="191"/>
      <c r="E42" s="235"/>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236"/>
      <c r="AK42" s="180">
        <f t="shared" si="8"/>
        <v>0</v>
      </c>
      <c r="AL42" s="179">
        <f t="shared" si="7"/>
        <v>0</v>
      </c>
      <c r="AM42" s="511"/>
      <c r="AN42" s="512"/>
    </row>
    <row r="43" spans="1:40" ht="18" customHeight="1">
      <c r="A43" s="167"/>
      <c r="B43" s="190"/>
      <c r="C43" s="190"/>
      <c r="D43" s="191"/>
      <c r="E43" s="23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236"/>
      <c r="AK43" s="180">
        <f t="shared" si="8"/>
        <v>0</v>
      </c>
      <c r="AL43" s="179">
        <f t="shared" si="7"/>
        <v>0</v>
      </c>
      <c r="AM43" s="511"/>
      <c r="AN43" s="512"/>
    </row>
    <row r="44" spans="1:40" ht="18" customHeight="1">
      <c r="A44" s="167"/>
      <c r="B44" s="190"/>
      <c r="C44" s="190"/>
      <c r="D44" s="191"/>
      <c r="E44" s="23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236"/>
      <c r="AK44" s="180">
        <f t="shared" si="8"/>
        <v>0</v>
      </c>
      <c r="AL44" s="179">
        <f t="shared" si="7"/>
        <v>0</v>
      </c>
      <c r="AM44" s="511"/>
      <c r="AN44" s="512"/>
    </row>
    <row r="45" spans="1:40" ht="18" customHeight="1">
      <c r="A45" s="167"/>
      <c r="B45" s="190"/>
      <c r="C45" s="190"/>
      <c r="D45" s="191"/>
      <c r="E45" s="23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236"/>
      <c r="AK45" s="180">
        <f>+SUM(F45:AJ45)</f>
        <v>0</v>
      </c>
      <c r="AL45" s="179">
        <f t="shared" ref="AL45" si="9">IF($AK$3="４週",AK45/4,AK45/(DAY(EOMONTH($F$10,0))/7))</f>
        <v>0</v>
      </c>
      <c r="AM45" s="229"/>
      <c r="AN45" s="230"/>
    </row>
    <row r="46" spans="1:40" ht="18" customHeight="1">
      <c r="A46" s="167"/>
      <c r="B46" s="190"/>
      <c r="C46" s="190"/>
      <c r="D46" s="191"/>
      <c r="E46" s="23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236"/>
      <c r="AK46" s="180">
        <f t="shared" si="8"/>
        <v>0</v>
      </c>
      <c r="AL46" s="179">
        <f t="shared" si="7"/>
        <v>0</v>
      </c>
      <c r="AM46" s="511"/>
      <c r="AN46" s="512"/>
    </row>
    <row r="47" spans="1:40" ht="18" customHeight="1" thickBot="1">
      <c r="A47" s="238"/>
      <c r="B47" s="192"/>
      <c r="C47" s="192"/>
      <c r="D47" s="193"/>
      <c r="E47" s="239"/>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240"/>
      <c r="AK47" s="241">
        <f t="shared" si="8"/>
        <v>0</v>
      </c>
      <c r="AL47" s="179">
        <f t="shared" si="7"/>
        <v>0</v>
      </c>
      <c r="AM47" s="511"/>
      <c r="AN47" s="512"/>
    </row>
    <row r="48" spans="1:40" ht="18" hidden="1" customHeight="1" thickBot="1">
      <c r="A48" s="492" t="s">
        <v>284</v>
      </c>
      <c r="B48" s="493"/>
      <c r="C48" s="493"/>
      <c r="D48" s="493"/>
      <c r="E48" s="494"/>
      <c r="F48" s="242">
        <f>SUM(F40:F47)</f>
        <v>0</v>
      </c>
      <c r="G48" s="242">
        <f t="shared" ref="G48:AJ48" si="10">SUM(G40:G47)</f>
        <v>0</v>
      </c>
      <c r="H48" s="242">
        <f t="shared" si="10"/>
        <v>0</v>
      </c>
      <c r="I48" s="242">
        <f t="shared" si="10"/>
        <v>0</v>
      </c>
      <c r="J48" s="242">
        <f t="shared" si="10"/>
        <v>0</v>
      </c>
      <c r="K48" s="242">
        <f t="shared" si="10"/>
        <v>0</v>
      </c>
      <c r="L48" s="242">
        <f t="shared" si="10"/>
        <v>0</v>
      </c>
      <c r="M48" s="242">
        <f t="shared" si="10"/>
        <v>0</v>
      </c>
      <c r="N48" s="242">
        <f t="shared" si="10"/>
        <v>0</v>
      </c>
      <c r="O48" s="242">
        <f t="shared" si="10"/>
        <v>0</v>
      </c>
      <c r="P48" s="242">
        <f t="shared" si="10"/>
        <v>0</v>
      </c>
      <c r="Q48" s="242">
        <f t="shared" si="10"/>
        <v>0</v>
      </c>
      <c r="R48" s="242">
        <f t="shared" si="10"/>
        <v>0</v>
      </c>
      <c r="S48" s="242">
        <f t="shared" si="10"/>
        <v>0</v>
      </c>
      <c r="T48" s="242">
        <f t="shared" si="10"/>
        <v>0</v>
      </c>
      <c r="U48" s="242">
        <f t="shared" si="10"/>
        <v>0</v>
      </c>
      <c r="V48" s="242">
        <f t="shared" si="10"/>
        <v>0</v>
      </c>
      <c r="W48" s="242">
        <f t="shared" si="10"/>
        <v>0</v>
      </c>
      <c r="X48" s="242">
        <f t="shared" si="10"/>
        <v>0</v>
      </c>
      <c r="Y48" s="242">
        <f t="shared" si="10"/>
        <v>0</v>
      </c>
      <c r="Z48" s="242">
        <f t="shared" si="10"/>
        <v>0</v>
      </c>
      <c r="AA48" s="242">
        <f t="shared" si="10"/>
        <v>0</v>
      </c>
      <c r="AB48" s="242">
        <f t="shared" si="10"/>
        <v>0</v>
      </c>
      <c r="AC48" s="242">
        <f t="shared" si="10"/>
        <v>0</v>
      </c>
      <c r="AD48" s="242">
        <f t="shared" si="10"/>
        <v>0</v>
      </c>
      <c r="AE48" s="242">
        <f t="shared" si="10"/>
        <v>0</v>
      </c>
      <c r="AF48" s="242">
        <f t="shared" si="10"/>
        <v>0</v>
      </c>
      <c r="AG48" s="242">
        <f t="shared" si="10"/>
        <v>0</v>
      </c>
      <c r="AH48" s="242">
        <f t="shared" si="10"/>
        <v>0</v>
      </c>
      <c r="AI48" s="242">
        <f t="shared" si="10"/>
        <v>0</v>
      </c>
      <c r="AJ48" s="242">
        <f t="shared" si="10"/>
        <v>0</v>
      </c>
      <c r="AK48" s="195">
        <f t="shared" ref="AK48" si="11">+SUM(F48:AJ48)</f>
        <v>0</v>
      </c>
      <c r="AL48" s="243">
        <f t="shared" ref="AL48" si="12">IF($AK$3="４週",AK48/4,AK48/(DAY(EOMONTH($F$10,0))/7))</f>
        <v>0</v>
      </c>
      <c r="AM48" s="244"/>
      <c r="AN48" s="245"/>
    </row>
    <row r="49" spans="1:43" ht="18.75" customHeight="1" thickTop="1" thickBot="1">
      <c r="A49" s="510" t="s">
        <v>266</v>
      </c>
      <c r="B49" s="457"/>
      <c r="C49" s="457"/>
      <c r="D49" s="457"/>
      <c r="E49" s="458"/>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246"/>
      <c r="AK49" s="519"/>
      <c r="AL49" s="516"/>
      <c r="AM49" s="513"/>
      <c r="AN49" s="513"/>
    </row>
    <row r="50" spans="1:43" ht="18" hidden="1" customHeight="1">
      <c r="A50" s="467" t="s">
        <v>269</v>
      </c>
      <c r="B50" s="454"/>
      <c r="C50" s="454"/>
      <c r="D50" s="454"/>
      <c r="E50" s="455"/>
      <c r="F50" s="198">
        <f>(SUM(F40:F47))/$P36</f>
        <v>0</v>
      </c>
      <c r="G50" s="198">
        <f>(SUM(G40:G47))/$P36</f>
        <v>0</v>
      </c>
      <c r="H50" s="198">
        <f>(SUM(H40:H47))/$P36</f>
        <v>0</v>
      </c>
      <c r="I50" s="198">
        <f t="shared" ref="I50:AG50" si="13">(SUM(I40:I47))/$P36</f>
        <v>0</v>
      </c>
      <c r="J50" s="198">
        <f t="shared" si="13"/>
        <v>0</v>
      </c>
      <c r="K50" s="198">
        <f t="shared" si="13"/>
        <v>0</v>
      </c>
      <c r="L50" s="198">
        <f t="shared" si="13"/>
        <v>0</v>
      </c>
      <c r="M50" s="198">
        <f t="shared" si="13"/>
        <v>0</v>
      </c>
      <c r="N50" s="198">
        <f t="shared" si="13"/>
        <v>0</v>
      </c>
      <c r="O50" s="198">
        <f t="shared" si="13"/>
        <v>0</v>
      </c>
      <c r="P50" s="198">
        <f>(SUM(P40:P47))/$P36</f>
        <v>0</v>
      </c>
      <c r="Q50" s="198">
        <f t="shared" si="13"/>
        <v>0</v>
      </c>
      <c r="R50" s="198">
        <f t="shared" si="13"/>
        <v>0</v>
      </c>
      <c r="S50" s="198">
        <f t="shared" si="13"/>
        <v>0</v>
      </c>
      <c r="T50" s="198">
        <f t="shared" si="13"/>
        <v>0</v>
      </c>
      <c r="U50" s="198">
        <f t="shared" si="13"/>
        <v>0</v>
      </c>
      <c r="V50" s="198">
        <f t="shared" si="13"/>
        <v>0</v>
      </c>
      <c r="W50" s="198">
        <f t="shared" si="13"/>
        <v>0</v>
      </c>
      <c r="X50" s="198">
        <f t="shared" si="13"/>
        <v>0</v>
      </c>
      <c r="Y50" s="198">
        <f t="shared" si="13"/>
        <v>0</v>
      </c>
      <c r="Z50" s="198">
        <f t="shared" si="13"/>
        <v>0</v>
      </c>
      <c r="AA50" s="198">
        <f t="shared" si="13"/>
        <v>0</v>
      </c>
      <c r="AB50" s="198">
        <f t="shared" si="13"/>
        <v>0</v>
      </c>
      <c r="AC50" s="198">
        <f t="shared" si="13"/>
        <v>0</v>
      </c>
      <c r="AD50" s="198">
        <f t="shared" si="13"/>
        <v>0</v>
      </c>
      <c r="AE50" s="198">
        <f t="shared" si="13"/>
        <v>0</v>
      </c>
      <c r="AF50" s="198">
        <f t="shared" si="13"/>
        <v>0</v>
      </c>
      <c r="AG50" s="198">
        <f t="shared" si="13"/>
        <v>0</v>
      </c>
      <c r="AH50" s="198">
        <f>(SUM(AH40:AH47))/$P36</f>
        <v>0</v>
      </c>
      <c r="AI50" s="198">
        <f>(SUM(AI40:AI47))/$P36</f>
        <v>0</v>
      </c>
      <c r="AJ50" s="198">
        <f>(SUM(AJ40:AJ47))/$P36</f>
        <v>0</v>
      </c>
      <c r="AK50" s="520"/>
      <c r="AL50" s="517"/>
      <c r="AM50" s="514"/>
      <c r="AN50" s="514"/>
    </row>
    <row r="51" spans="1:43" ht="18" hidden="1" customHeight="1" thickBot="1">
      <c r="A51" s="492" t="s">
        <v>267</v>
      </c>
      <c r="B51" s="493"/>
      <c r="C51" s="493"/>
      <c r="D51" s="493"/>
      <c r="E51" s="494"/>
      <c r="F51" s="201" t="str">
        <f>IF(F50&gt;=(F49/$C36),"〇","×")</f>
        <v>〇</v>
      </c>
      <c r="G51" s="201" t="str">
        <f>IF(G50&gt;=(G49/$C36),"〇","×")</f>
        <v>〇</v>
      </c>
      <c r="H51" s="201" t="str">
        <f t="shared" ref="H51:AJ51" si="14">IF(H50&gt;=(H49/$C36),"〇","×")</f>
        <v>〇</v>
      </c>
      <c r="I51" s="201" t="str">
        <f t="shared" si="14"/>
        <v>〇</v>
      </c>
      <c r="J51" s="201" t="str">
        <f t="shared" si="14"/>
        <v>〇</v>
      </c>
      <c r="K51" s="201" t="str">
        <f t="shared" si="14"/>
        <v>〇</v>
      </c>
      <c r="L51" s="201" t="str">
        <f t="shared" si="14"/>
        <v>〇</v>
      </c>
      <c r="M51" s="201" t="str">
        <f t="shared" si="14"/>
        <v>〇</v>
      </c>
      <c r="N51" s="201" t="str">
        <f t="shared" si="14"/>
        <v>〇</v>
      </c>
      <c r="O51" s="201" t="str">
        <f t="shared" si="14"/>
        <v>〇</v>
      </c>
      <c r="P51" s="201" t="str">
        <f t="shared" si="14"/>
        <v>〇</v>
      </c>
      <c r="Q51" s="201" t="str">
        <f t="shared" si="14"/>
        <v>〇</v>
      </c>
      <c r="R51" s="201" t="str">
        <f>IF(R50&gt;=(R49/$C36),"〇","×")</f>
        <v>〇</v>
      </c>
      <c r="S51" s="201" t="str">
        <f t="shared" si="14"/>
        <v>〇</v>
      </c>
      <c r="T51" s="201" t="str">
        <f t="shared" si="14"/>
        <v>〇</v>
      </c>
      <c r="U51" s="201" t="str">
        <f t="shared" si="14"/>
        <v>〇</v>
      </c>
      <c r="V51" s="201" t="str">
        <f t="shared" si="14"/>
        <v>〇</v>
      </c>
      <c r="W51" s="201" t="str">
        <f t="shared" si="14"/>
        <v>〇</v>
      </c>
      <c r="X51" s="201" t="str">
        <f t="shared" si="14"/>
        <v>〇</v>
      </c>
      <c r="Y51" s="201" t="str">
        <f t="shared" si="14"/>
        <v>〇</v>
      </c>
      <c r="Z51" s="201" t="str">
        <f t="shared" si="14"/>
        <v>〇</v>
      </c>
      <c r="AA51" s="201" t="str">
        <f t="shared" si="14"/>
        <v>〇</v>
      </c>
      <c r="AB51" s="201" t="str">
        <f t="shared" si="14"/>
        <v>〇</v>
      </c>
      <c r="AC51" s="201" t="str">
        <f t="shared" si="14"/>
        <v>〇</v>
      </c>
      <c r="AD51" s="201" t="str">
        <f t="shared" si="14"/>
        <v>〇</v>
      </c>
      <c r="AE51" s="201" t="str">
        <f t="shared" si="14"/>
        <v>〇</v>
      </c>
      <c r="AF51" s="201" t="str">
        <f t="shared" si="14"/>
        <v>〇</v>
      </c>
      <c r="AG51" s="201" t="str">
        <f t="shared" si="14"/>
        <v>〇</v>
      </c>
      <c r="AH51" s="201" t="str">
        <f t="shared" si="14"/>
        <v>〇</v>
      </c>
      <c r="AI51" s="201" t="str">
        <f t="shared" si="14"/>
        <v>〇</v>
      </c>
      <c r="AJ51" s="247" t="str">
        <f t="shared" si="14"/>
        <v>〇</v>
      </c>
      <c r="AK51" s="520"/>
      <c r="AL51" s="517"/>
      <c r="AM51" s="514"/>
      <c r="AN51" s="514"/>
    </row>
    <row r="52" spans="1:43" ht="15" hidden="1" customHeight="1">
      <c r="A52" s="522" t="s">
        <v>268</v>
      </c>
      <c r="B52" s="523"/>
      <c r="C52" s="523"/>
      <c r="D52" s="523"/>
      <c r="E52" s="524"/>
      <c r="F52" s="248" t="e">
        <f>ROUNDUP($AL57-F49,2)/$AJ58</f>
        <v>#VALUE!</v>
      </c>
      <c r="G52" s="248" t="e">
        <f t="shared" ref="G52:K52" si="15">ROUNDUP($AL57-G49,2)/$AJ58</f>
        <v>#VALUE!</v>
      </c>
      <c r="H52" s="248" t="e">
        <f t="shared" si="15"/>
        <v>#VALUE!</v>
      </c>
      <c r="I52" s="248" t="e">
        <f t="shared" si="15"/>
        <v>#VALUE!</v>
      </c>
      <c r="J52" s="248" t="e">
        <f t="shared" si="15"/>
        <v>#VALUE!</v>
      </c>
      <c r="K52" s="248" t="e">
        <f t="shared" si="15"/>
        <v>#VALUE!</v>
      </c>
      <c r="L52" s="248" t="e">
        <f t="shared" ref="L52:AJ52" si="16">ROUNDUP($AL57-L49,3)/$C6</f>
        <v>#VALUE!</v>
      </c>
      <c r="M52" s="248" t="e">
        <f t="shared" si="16"/>
        <v>#VALUE!</v>
      </c>
      <c r="N52" s="248" t="e">
        <f t="shared" si="16"/>
        <v>#VALUE!</v>
      </c>
      <c r="O52" s="248" t="e">
        <f t="shared" si="16"/>
        <v>#VALUE!</v>
      </c>
      <c r="P52" s="248" t="e">
        <f t="shared" si="16"/>
        <v>#VALUE!</v>
      </c>
      <c r="Q52" s="248" t="e">
        <f t="shared" si="16"/>
        <v>#VALUE!</v>
      </c>
      <c r="R52" s="248" t="e">
        <f t="shared" si="16"/>
        <v>#VALUE!</v>
      </c>
      <c r="S52" s="248" t="e">
        <f t="shared" si="16"/>
        <v>#VALUE!</v>
      </c>
      <c r="T52" s="248" t="e">
        <f t="shared" si="16"/>
        <v>#VALUE!</v>
      </c>
      <c r="U52" s="248" t="e">
        <f t="shared" si="16"/>
        <v>#VALUE!</v>
      </c>
      <c r="V52" s="248" t="e">
        <f t="shared" si="16"/>
        <v>#VALUE!</v>
      </c>
      <c r="W52" s="248" t="e">
        <f t="shared" si="16"/>
        <v>#VALUE!</v>
      </c>
      <c r="X52" s="248" t="e">
        <f t="shared" si="16"/>
        <v>#VALUE!</v>
      </c>
      <c r="Y52" s="248" t="e">
        <f t="shared" si="16"/>
        <v>#VALUE!</v>
      </c>
      <c r="Z52" s="248" t="e">
        <f t="shared" si="16"/>
        <v>#VALUE!</v>
      </c>
      <c r="AA52" s="248" t="e">
        <f t="shared" si="16"/>
        <v>#VALUE!</v>
      </c>
      <c r="AB52" s="248" t="e">
        <f t="shared" si="16"/>
        <v>#VALUE!</v>
      </c>
      <c r="AC52" s="248" t="e">
        <f t="shared" si="16"/>
        <v>#VALUE!</v>
      </c>
      <c r="AD52" s="248" t="e">
        <f t="shared" si="16"/>
        <v>#VALUE!</v>
      </c>
      <c r="AE52" s="248" t="e">
        <f t="shared" si="16"/>
        <v>#VALUE!</v>
      </c>
      <c r="AF52" s="248" t="e">
        <f t="shared" si="16"/>
        <v>#VALUE!</v>
      </c>
      <c r="AG52" s="248" t="e">
        <f t="shared" si="16"/>
        <v>#VALUE!</v>
      </c>
      <c r="AH52" s="248" t="e">
        <f t="shared" si="16"/>
        <v>#VALUE!</v>
      </c>
      <c r="AI52" s="248" t="e">
        <f t="shared" si="16"/>
        <v>#VALUE!</v>
      </c>
      <c r="AJ52" s="249" t="e">
        <f t="shared" si="16"/>
        <v>#VALUE!</v>
      </c>
      <c r="AK52" s="520"/>
      <c r="AL52" s="517"/>
      <c r="AM52" s="514"/>
      <c r="AN52" s="514"/>
    </row>
    <row r="53" spans="1:43" ht="18.75" customHeight="1" thickTop="1" thickBot="1">
      <c r="A53" s="510" t="s">
        <v>299</v>
      </c>
      <c r="B53" s="457"/>
      <c r="C53" s="457"/>
      <c r="D53" s="457"/>
      <c r="E53" s="458"/>
      <c r="F53" s="250"/>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2"/>
      <c r="AK53" s="521"/>
      <c r="AL53" s="518"/>
      <c r="AM53" s="515"/>
      <c r="AN53" s="515"/>
    </row>
    <row r="54" spans="1:43" ht="15" customHeight="1" thickTop="1">
      <c r="A54" s="163"/>
      <c r="B54" s="163"/>
      <c r="C54" s="163"/>
      <c r="D54" s="163"/>
      <c r="E54" s="16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63"/>
      <c r="AL54" s="163"/>
      <c r="AM54" s="154"/>
    </row>
    <row r="55" spans="1:43" ht="15" customHeight="1">
      <c r="A55" s="163"/>
      <c r="B55" s="163"/>
      <c r="C55" s="163"/>
      <c r="D55" s="163"/>
      <c r="E55" s="16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163"/>
      <c r="AL55" s="163"/>
      <c r="AM55" s="154"/>
    </row>
    <row r="56" spans="1:43" ht="21" customHeight="1" thickBot="1">
      <c r="A56" s="153" t="s">
        <v>245</v>
      </c>
      <c r="B56" s="163"/>
      <c r="C56" s="163"/>
      <c r="D56" s="163"/>
      <c r="E56" s="163"/>
      <c r="F56" s="163"/>
      <c r="G56" s="183"/>
      <c r="H56" s="183"/>
      <c r="I56" s="183"/>
      <c r="J56" s="183"/>
      <c r="K56" s="183"/>
      <c r="L56" s="183"/>
      <c r="M56" s="183"/>
      <c r="N56" s="183"/>
      <c r="O56" s="183"/>
      <c r="AM56" s="163"/>
      <c r="AN56" s="154"/>
    </row>
    <row r="57" spans="1:43" ht="24.95" customHeight="1">
      <c r="A57" s="464"/>
      <c r="B57" s="464"/>
      <c r="C57" s="464"/>
      <c r="D57" s="204">
        <v>4</v>
      </c>
      <c r="E57" s="204">
        <v>5</v>
      </c>
      <c r="F57" s="488">
        <v>6</v>
      </c>
      <c r="G57" s="488"/>
      <c r="H57" s="488"/>
      <c r="I57" s="488">
        <v>7</v>
      </c>
      <c r="J57" s="488"/>
      <c r="K57" s="488"/>
      <c r="L57" s="488">
        <v>8</v>
      </c>
      <c r="M57" s="488"/>
      <c r="N57" s="488"/>
      <c r="O57" s="488">
        <v>9</v>
      </c>
      <c r="P57" s="488"/>
      <c r="Q57" s="488"/>
      <c r="R57" s="488">
        <v>10</v>
      </c>
      <c r="S57" s="488"/>
      <c r="T57" s="488"/>
      <c r="U57" s="488">
        <v>11</v>
      </c>
      <c r="V57" s="488"/>
      <c r="W57" s="488"/>
      <c r="X57" s="488">
        <v>12</v>
      </c>
      <c r="Y57" s="488"/>
      <c r="Z57" s="488"/>
      <c r="AA57" s="488">
        <v>1</v>
      </c>
      <c r="AB57" s="488"/>
      <c r="AC57" s="488"/>
      <c r="AD57" s="488">
        <v>2</v>
      </c>
      <c r="AE57" s="488"/>
      <c r="AF57" s="488"/>
      <c r="AG57" s="488">
        <v>3</v>
      </c>
      <c r="AH57" s="488"/>
      <c r="AI57" s="488"/>
      <c r="AJ57" s="464" t="s">
        <v>147</v>
      </c>
      <c r="AK57" s="468"/>
      <c r="AL57" s="205" t="s">
        <v>202</v>
      </c>
      <c r="AM57" s="206"/>
      <c r="AN57" s="206"/>
      <c r="AO57" s="206"/>
      <c r="AP57" s="206"/>
      <c r="AQ57" s="206"/>
    </row>
    <row r="58" spans="1:43" ht="18" customHeight="1">
      <c r="A58" s="506" t="s">
        <v>205</v>
      </c>
      <c r="B58" s="506"/>
      <c r="C58" s="506"/>
      <c r="D58" s="177"/>
      <c r="E58" s="177"/>
      <c r="F58" s="498"/>
      <c r="G58" s="498"/>
      <c r="H58" s="498"/>
      <c r="I58" s="498"/>
      <c r="J58" s="498"/>
      <c r="K58" s="498"/>
      <c r="L58" s="498"/>
      <c r="M58" s="498"/>
      <c r="N58" s="498"/>
      <c r="O58" s="498"/>
      <c r="P58" s="498"/>
      <c r="Q58" s="498"/>
      <c r="R58" s="498"/>
      <c r="S58" s="498"/>
      <c r="T58" s="498"/>
      <c r="U58" s="498"/>
      <c r="V58" s="498"/>
      <c r="W58" s="498"/>
      <c r="X58" s="498"/>
      <c r="Y58" s="498"/>
      <c r="Z58" s="498"/>
      <c r="AA58" s="498"/>
      <c r="AB58" s="498"/>
      <c r="AC58" s="498"/>
      <c r="AD58" s="498"/>
      <c r="AE58" s="498"/>
      <c r="AF58" s="498"/>
      <c r="AG58" s="498"/>
      <c r="AH58" s="498"/>
      <c r="AI58" s="498"/>
      <c r="AJ58" s="499">
        <f>SUM(D58:AG58)</f>
        <v>0</v>
      </c>
      <c r="AK58" s="500"/>
      <c r="AL58" s="504" t="e">
        <f>ROUNDUP(AJ58/AJ59,1)</f>
        <v>#DIV/0!</v>
      </c>
      <c r="AM58" s="206"/>
      <c r="AN58" s="206"/>
      <c r="AO58" s="206"/>
      <c r="AP58" s="206"/>
      <c r="AQ58" s="206"/>
    </row>
    <row r="59" spans="1:43" ht="18" customHeight="1" thickBot="1">
      <c r="A59" s="506" t="s">
        <v>200</v>
      </c>
      <c r="B59" s="506"/>
      <c r="C59" s="506"/>
      <c r="D59" s="177"/>
      <c r="E59" s="177"/>
      <c r="F59" s="526"/>
      <c r="G59" s="527"/>
      <c r="H59" s="528"/>
      <c r="I59" s="526"/>
      <c r="J59" s="527"/>
      <c r="K59" s="528"/>
      <c r="L59" s="526"/>
      <c r="M59" s="527"/>
      <c r="N59" s="528"/>
      <c r="O59" s="526"/>
      <c r="P59" s="527"/>
      <c r="Q59" s="528"/>
      <c r="R59" s="526"/>
      <c r="S59" s="527"/>
      <c r="T59" s="528"/>
      <c r="U59" s="526"/>
      <c r="V59" s="527"/>
      <c r="W59" s="528"/>
      <c r="X59" s="526"/>
      <c r="Y59" s="527"/>
      <c r="Z59" s="528"/>
      <c r="AA59" s="526"/>
      <c r="AB59" s="527"/>
      <c r="AC59" s="528"/>
      <c r="AD59" s="526"/>
      <c r="AE59" s="527"/>
      <c r="AF59" s="528"/>
      <c r="AG59" s="526"/>
      <c r="AH59" s="527"/>
      <c r="AI59" s="528"/>
      <c r="AJ59" s="499">
        <f>+SUM(D59:AI59)</f>
        <v>0</v>
      </c>
      <c r="AK59" s="500"/>
      <c r="AL59" s="505"/>
      <c r="AM59" s="206"/>
      <c r="AN59" s="206"/>
      <c r="AO59" s="206"/>
      <c r="AP59" s="206"/>
      <c r="AQ59" s="206"/>
    </row>
    <row r="60" spans="1:43" ht="5.0999999999999996" customHeight="1">
      <c r="A60" s="207"/>
      <c r="B60" s="207"/>
      <c r="C60" s="207"/>
      <c r="D60" s="206"/>
      <c r="E60" s="206"/>
      <c r="F60" s="206"/>
      <c r="G60" s="206"/>
      <c r="H60" s="206"/>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208"/>
      <c r="AK60" s="183"/>
      <c r="AL60" s="163"/>
      <c r="AM60" s="163"/>
      <c r="AN60" s="154"/>
    </row>
    <row r="61" spans="1:43" ht="18" customHeight="1">
      <c r="A61" s="153" t="s">
        <v>201</v>
      </c>
      <c r="B61" s="183"/>
      <c r="D61" s="183"/>
      <c r="E61" s="183"/>
      <c r="F61" s="183"/>
      <c r="G61" s="183"/>
      <c r="H61" s="183"/>
      <c r="I61" s="206"/>
      <c r="J61" s="206"/>
      <c r="K61" s="206"/>
      <c r="L61" s="206"/>
      <c r="M61" s="206"/>
      <c r="N61" s="206"/>
      <c r="O61" s="183"/>
      <c r="P61" s="183"/>
      <c r="Q61" s="183"/>
      <c r="R61" s="183"/>
      <c r="S61" s="183"/>
      <c r="T61" s="183"/>
      <c r="U61" s="183"/>
      <c r="V61" s="183"/>
      <c r="W61" s="163"/>
      <c r="X61" s="183"/>
      <c r="Y61" s="183"/>
      <c r="Z61" s="183"/>
      <c r="AA61" s="183"/>
      <c r="AB61" s="183"/>
      <c r="AC61" s="183"/>
      <c r="AD61" s="183"/>
      <c r="AE61" s="183"/>
      <c r="AF61" s="183"/>
      <c r="AG61" s="183"/>
      <c r="AH61" s="183"/>
      <c r="AI61" s="183"/>
      <c r="AJ61" s="208"/>
      <c r="AK61" s="183"/>
      <c r="AL61" s="163"/>
      <c r="AM61" s="163"/>
      <c r="AN61" s="154"/>
    </row>
    <row r="62" spans="1:43" ht="24.95" customHeight="1">
      <c r="A62" s="464" t="s">
        <v>195</v>
      </c>
      <c r="B62" s="464"/>
      <c r="C62" s="464" t="s">
        <v>109</v>
      </c>
      <c r="D62" s="464"/>
      <c r="E62" s="462" t="s">
        <v>207</v>
      </c>
      <c r="F62" s="462"/>
      <c r="G62" s="462"/>
      <c r="H62" s="462"/>
      <c r="I62" s="206"/>
      <c r="J62" s="206"/>
      <c r="K62" s="206"/>
      <c r="L62" s="206"/>
      <c r="M62" s="206"/>
      <c r="N62" s="206"/>
      <c r="O62" s="206"/>
      <c r="P62" s="206"/>
      <c r="Q62" s="206"/>
      <c r="R62" s="206"/>
      <c r="S62" s="206"/>
      <c r="T62" s="206"/>
      <c r="U62" s="206"/>
      <c r="W62" s="163"/>
      <c r="X62" s="183"/>
      <c r="Y62" s="183"/>
      <c r="Z62" s="183"/>
      <c r="AA62" s="183"/>
      <c r="AB62" s="183"/>
      <c r="AC62" s="183"/>
      <c r="AD62" s="183"/>
      <c r="AE62" s="183"/>
      <c r="AF62" s="183"/>
      <c r="AG62" s="183"/>
      <c r="AH62" s="183"/>
      <c r="AI62" s="183"/>
      <c r="AJ62" s="208"/>
      <c r="AK62" s="183"/>
      <c r="AL62" s="163"/>
      <c r="AM62" s="163"/>
      <c r="AN62" s="154"/>
    </row>
    <row r="63" spans="1:43" ht="18" customHeight="1">
      <c r="A63" s="462" t="s">
        <v>203</v>
      </c>
      <c r="B63" s="462"/>
      <c r="C63" s="508" t="e">
        <f>ROUNDDOWN(IF(AL58&lt;=60,1,1+ROUNDUP((AL58-60)/40,0)),1)</f>
        <v>#DIV/0!</v>
      </c>
      <c r="D63" s="508"/>
      <c r="E63" s="508" t="e">
        <f>IF(AL58/C5&lt;1.1,"1.1以上",ROUNDDOWN(AL58/C5,1))</f>
        <v>#DIV/0!</v>
      </c>
      <c r="F63" s="508"/>
      <c r="G63" s="508"/>
      <c r="H63" s="508"/>
      <c r="I63" s="253" t="e">
        <f>IF(E63&lt;1.1,"☚人員基準を満たしていません","")</f>
        <v>#DIV/0!</v>
      </c>
      <c r="J63" s="206"/>
      <c r="K63" s="206"/>
      <c r="L63" s="206"/>
      <c r="M63" s="206"/>
      <c r="N63" s="206"/>
      <c r="O63" s="206"/>
      <c r="P63" s="206"/>
      <c r="Q63" s="206"/>
      <c r="R63" s="206"/>
      <c r="S63" s="206"/>
      <c r="T63" s="206"/>
      <c r="U63" s="206"/>
      <c r="W63" s="163"/>
      <c r="X63" s="183"/>
      <c r="Y63" s="183"/>
      <c r="Z63" s="183"/>
      <c r="AA63" s="183"/>
      <c r="AB63" s="183"/>
      <c r="AC63" s="183"/>
      <c r="AD63" s="183"/>
      <c r="AE63" s="183"/>
      <c r="AF63" s="183"/>
      <c r="AG63" s="183"/>
      <c r="AH63" s="183"/>
      <c r="AI63" s="183"/>
      <c r="AJ63" s="208"/>
      <c r="AK63" s="183"/>
      <c r="AL63" s="163"/>
      <c r="AM63" s="163"/>
      <c r="AN63" s="154"/>
    </row>
    <row r="64" spans="1:43" ht="5.0999999999999996" customHeight="1">
      <c r="A64" s="207"/>
      <c r="B64" s="207"/>
      <c r="C64" s="207"/>
      <c r="D64" s="207"/>
      <c r="E64" s="207"/>
      <c r="F64" s="207"/>
      <c r="G64" s="207"/>
      <c r="H64" s="207"/>
      <c r="I64" s="207"/>
      <c r="J64" s="183"/>
      <c r="K64" s="183"/>
      <c r="L64" s="183"/>
      <c r="M64" s="208"/>
      <c r="N64" s="183"/>
      <c r="O64" s="183"/>
      <c r="P64" s="183"/>
      <c r="Q64" s="206"/>
      <c r="W64" s="163"/>
      <c r="X64" s="183"/>
      <c r="Y64" s="183"/>
      <c r="Z64" s="183"/>
      <c r="AA64" s="183"/>
      <c r="AB64" s="183"/>
      <c r="AC64" s="183"/>
      <c r="AD64" s="183"/>
      <c r="AE64" s="183"/>
      <c r="AF64" s="183"/>
      <c r="AG64" s="183"/>
      <c r="AH64" s="183"/>
      <c r="AI64" s="183"/>
      <c r="AJ64" s="208"/>
      <c r="AK64" s="183"/>
      <c r="AL64" s="163"/>
      <c r="AM64" s="163"/>
      <c r="AN64" s="154"/>
    </row>
    <row r="65" spans="1:40" ht="21" customHeight="1">
      <c r="A65" s="153" t="s">
        <v>204</v>
      </c>
      <c r="B65" s="157"/>
      <c r="C65" s="158"/>
      <c r="D65" s="158"/>
      <c r="E65" s="158"/>
      <c r="F65" s="158"/>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8"/>
      <c r="AM65" s="158"/>
      <c r="AN65" s="154"/>
    </row>
    <row r="66" spans="1:40" ht="24.95" customHeight="1">
      <c r="A66" s="154"/>
      <c r="B66" s="163"/>
      <c r="C66" s="501" t="s">
        <v>286</v>
      </c>
      <c r="D66" s="502"/>
      <c r="E66" s="509" t="s">
        <v>287</v>
      </c>
      <c r="F66" s="509"/>
      <c r="G66" s="509"/>
      <c r="H66" s="509"/>
      <c r="I66" s="501" t="s">
        <v>265</v>
      </c>
      <c r="J66" s="502"/>
      <c r="K66" s="502"/>
      <c r="L66" s="502"/>
      <c r="M66" s="502"/>
      <c r="N66" s="503"/>
      <c r="O66" s="501" t="s">
        <v>264</v>
      </c>
      <c r="P66" s="502"/>
      <c r="Q66" s="502"/>
      <c r="R66" s="502"/>
      <c r="S66" s="502"/>
      <c r="T66" s="503"/>
      <c r="U66" s="501" t="s">
        <v>290</v>
      </c>
      <c r="V66" s="502"/>
      <c r="W66" s="502"/>
      <c r="X66" s="502"/>
      <c r="Y66" s="502"/>
      <c r="Z66" s="503"/>
      <c r="AA66" s="501" t="s">
        <v>291</v>
      </c>
      <c r="AB66" s="502"/>
      <c r="AC66" s="502"/>
      <c r="AD66" s="502"/>
      <c r="AE66" s="502"/>
      <c r="AF66" s="503"/>
      <c r="AG66" s="509" t="s">
        <v>288</v>
      </c>
      <c r="AH66" s="509"/>
      <c r="AI66" s="509"/>
      <c r="AJ66" s="509"/>
      <c r="AK66" s="509"/>
      <c r="AL66" s="509" t="s">
        <v>289</v>
      </c>
      <c r="AM66" s="509"/>
      <c r="AN66" s="154"/>
    </row>
    <row r="67" spans="1:40" ht="24.95" customHeight="1">
      <c r="A67" s="154"/>
      <c r="B67" s="168" t="s">
        <v>194</v>
      </c>
      <c r="C67" s="501" t="e">
        <f>IF($AK$3="４週", (SUMIFS($AK$12:$AK$29,$B$12:$B$29,C66) + SUMIFS($AK$40:$AK$47,$B$40:$B$47,C66))/4/$AH$5, IF($AK$3="歴月", (SUMIFS($AK$12:$AK$29,$B$12:$B$29,C66) + SUMIFS($AK$40:$AK$47,$B$40:$B$47,C66))/$AL$5, "記載する期間を選択してください"))</f>
        <v>#DIV/0!</v>
      </c>
      <c r="D67" s="503"/>
      <c r="E67" s="501" t="e">
        <f>IF($AK$3="４週", (SUMIFS($AK$12:$AK$29,$B$12:$B$29,E66) + SUMIFS($AK$40:$AK$47,$B$40:$B$47,E66))/4/$AH$5, IF($AK$3="歴月", (SUMIFS($AK$12:$AK$29,$B$12:$B$29,E66) + SUMIFS($AK$40:$AK$47,$B$40:$B$47,E66))/$AL$5, "記載する期間を選択してください"))</f>
        <v>#DIV/0!</v>
      </c>
      <c r="F67" s="502"/>
      <c r="G67" s="502"/>
      <c r="H67" s="503"/>
      <c r="I67" s="501" t="e">
        <f>IF($AK$3="４週", (SUMIFS($AK$12:$AK$29,$B$12:$B$29,I66) + SUMIFS($AK$40:$AK$47,$B$40:$B$47,I66))/4/$AH$5, IF($AK$3="歴月", (SUMIFS($AK$12:$AK$29,$B$12:$B$29,I66) + SUMIFS($AK$40:$AK$47,$B$40:$B$47,I66))/$AL$5, "記載する期間を選択してください"))</f>
        <v>#DIV/0!</v>
      </c>
      <c r="J67" s="502"/>
      <c r="K67" s="502"/>
      <c r="L67" s="502"/>
      <c r="M67" s="502"/>
      <c r="N67" s="503"/>
      <c r="O67" s="501" t="e">
        <f>IF($AK$3="４週", (SUMIFS($AK$12:$AK$29,$B$12:$B$29,O66) + SUMIFS($AK$40:$AK$47,$B$40:$B$47,O66))/4/$AH$5, IF($AK$3="歴月", (SUMIFS($AK$12:$AK$29,$B$12:$B$29,O66) + SUMIFS($AK$40:$AK$47,$B$40:$B$47,O66))/$AL$5, "記載する期間を選択してください"))</f>
        <v>#DIV/0!</v>
      </c>
      <c r="P67" s="502"/>
      <c r="Q67" s="502"/>
      <c r="R67" s="502"/>
      <c r="S67" s="502"/>
      <c r="T67" s="503"/>
      <c r="U67" s="501" t="e">
        <f>IF($AK$3="４週", (SUMIFS($AK$12:$AK$29,$B$12:$B$29,U66) + SUMIFS($AK$40:$AK$47,$B$40:$B$47,U66))/4/$AH$5, IF($AK$3="歴月", (SUMIFS($AK$12:$AK$29,$B$12:$B$29,U66) + SUMIFS($AK$40:$AK$47,$B$40:$B$47,U66))/$AL$5, "記載する期間を選択してください"))</f>
        <v>#DIV/0!</v>
      </c>
      <c r="V67" s="502"/>
      <c r="W67" s="502"/>
      <c r="X67" s="502"/>
      <c r="Y67" s="502"/>
      <c r="Z67" s="503"/>
      <c r="AA67" s="501" t="e">
        <f>IF($AK$3="４週", (SUMIFS($AK$12:$AK$29,$B$12:$B$29,AA66) + SUMIFS($AK$40:$AK$47,$B$40:$B$47,AA66))/4/$AH$5, IF($AK$3="歴月", (SUMIFS($AK$12:$AK$29,$B$12:$B$29,AA66) + SUMIFS($AK$40:$AK$47,$B$40:$B$47,AA66))/$AL$5, "記載する期間を選択してください"))</f>
        <v>#DIV/0!</v>
      </c>
      <c r="AB67" s="502"/>
      <c r="AC67" s="502"/>
      <c r="AD67" s="502"/>
      <c r="AE67" s="502"/>
      <c r="AF67" s="503"/>
      <c r="AG67" s="501" t="e">
        <f>IF($AK$3="４週",SUMIFS($AK$12:$AK$29,$B$12:$B$29,AG66)/4/$AH$5,IF($AK$3="歴月",SUMIFS($AK$12:$AK$29,$B$12:$B$29,AG66)/$AL$5,"記載する期間を選択してください"))</f>
        <v>#DIV/0!</v>
      </c>
      <c r="AH67" s="502"/>
      <c r="AI67" s="502"/>
      <c r="AJ67" s="502"/>
      <c r="AK67" s="503"/>
      <c r="AL67" s="501" t="e">
        <f>IF($AK$3="４週",SUMIFS($AK$12:$AK$29,$B$12:$B$29,AL66)/4/$AH$5,IF($AK$3="歴月",SUMIFS($AK$12:$AK$29,$B$12:$B$29,AL66)/$AL$5,"記載する期間を選択してください"))</f>
        <v>#DIV/0!</v>
      </c>
      <c r="AM67" s="503"/>
      <c r="AN67" s="154"/>
    </row>
    <row r="68" spans="1:40" ht="5.0999999999999996" customHeight="1">
      <c r="A68" s="154"/>
      <c r="B68" s="157"/>
      <c r="C68" s="209">
        <v>2</v>
      </c>
      <c r="D68" s="209"/>
      <c r="E68" s="209">
        <v>3</v>
      </c>
      <c r="F68" s="209"/>
      <c r="G68" s="209"/>
      <c r="H68" s="209"/>
      <c r="I68" s="209">
        <v>4</v>
      </c>
      <c r="J68" s="209"/>
      <c r="K68" s="209"/>
      <c r="L68" s="209"/>
      <c r="M68" s="209"/>
      <c r="N68" s="209"/>
      <c r="O68" s="209">
        <v>5</v>
      </c>
      <c r="P68" s="209"/>
      <c r="Q68" s="209"/>
      <c r="R68" s="209"/>
      <c r="S68" s="209"/>
      <c r="T68" s="209"/>
      <c r="U68" s="209">
        <v>6</v>
      </c>
      <c r="V68" s="209"/>
      <c r="W68" s="209"/>
      <c r="X68" s="209"/>
      <c r="Y68" s="209"/>
      <c r="Z68" s="209"/>
      <c r="AA68" s="209">
        <v>7</v>
      </c>
      <c r="AB68" s="209"/>
      <c r="AC68" s="209"/>
      <c r="AD68" s="209"/>
      <c r="AE68" s="209"/>
      <c r="AF68" s="209"/>
      <c r="AG68" s="209">
        <v>8</v>
      </c>
      <c r="AH68" s="209"/>
      <c r="AI68" s="209"/>
      <c r="AJ68" s="209"/>
      <c r="AK68" s="209"/>
      <c r="AL68" s="209">
        <v>9</v>
      </c>
      <c r="AM68" s="210"/>
      <c r="AN68" s="154"/>
    </row>
    <row r="69" spans="1:40" ht="15" customHeight="1">
      <c r="A69" s="183" t="s">
        <v>159</v>
      </c>
      <c r="B69" s="211"/>
      <c r="C69" s="212"/>
      <c r="D69" s="212"/>
      <c r="E69" s="212"/>
      <c r="F69" s="213"/>
      <c r="G69" s="212"/>
      <c r="H69" s="209"/>
      <c r="I69" s="209"/>
      <c r="J69" s="209"/>
      <c r="K69" s="209"/>
      <c r="L69" s="209"/>
      <c r="M69" s="209"/>
      <c r="N69" s="209"/>
      <c r="O69" s="209"/>
      <c r="P69" s="209"/>
      <c r="Q69" s="209"/>
      <c r="R69" s="209">
        <v>6</v>
      </c>
      <c r="S69" s="209"/>
      <c r="T69" s="209"/>
      <c r="U69" s="209"/>
      <c r="V69" s="209"/>
      <c r="W69" s="209"/>
      <c r="X69" s="209">
        <v>7</v>
      </c>
      <c r="Y69" s="209"/>
      <c r="Z69" s="209"/>
      <c r="AA69" s="209"/>
      <c r="AB69" s="209"/>
      <c r="AC69" s="209"/>
      <c r="AD69" s="209">
        <v>8</v>
      </c>
      <c r="AE69" s="209"/>
      <c r="AF69" s="209"/>
      <c r="AG69" s="214"/>
      <c r="AH69" s="214"/>
      <c r="AI69" s="214"/>
      <c r="AJ69" s="214">
        <v>9</v>
      </c>
      <c r="AK69" s="215"/>
      <c r="AL69" s="215"/>
      <c r="AM69" s="154"/>
    </row>
    <row r="70" spans="1:40" s="183" customFormat="1" ht="15" customHeight="1">
      <c r="A70" s="183" t="s">
        <v>160</v>
      </c>
      <c r="B70" s="207"/>
      <c r="C70" s="207"/>
      <c r="D70" s="207"/>
      <c r="E70" s="207"/>
      <c r="F70" s="207"/>
      <c r="G70" s="207"/>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c r="AK70" s="153"/>
      <c r="AL70" s="153"/>
      <c r="AM70" s="153"/>
    </row>
    <row r="71" spans="1:40" s="183" customFormat="1" ht="15" customHeight="1">
      <c r="A71" s="183" t="s">
        <v>206</v>
      </c>
      <c r="B71" s="207"/>
      <c r="C71" s="207"/>
      <c r="D71" s="207"/>
      <c r="E71" s="207"/>
      <c r="F71" s="207"/>
      <c r="G71" s="207"/>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3"/>
      <c r="AL71" s="153"/>
      <c r="AM71" s="153"/>
    </row>
    <row r="72" spans="1:40" s="183" customFormat="1" ht="15" customHeight="1">
      <c r="A72" s="183" t="s">
        <v>161</v>
      </c>
      <c r="B72" s="207"/>
      <c r="C72" s="207"/>
      <c r="D72" s="207"/>
      <c r="E72" s="207"/>
      <c r="F72" s="207"/>
      <c r="G72" s="207"/>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c r="AK72" s="153"/>
      <c r="AL72" s="153"/>
      <c r="AM72" s="153"/>
    </row>
    <row r="73" spans="1:40" s="183" customFormat="1" ht="15" customHeight="1">
      <c r="A73" s="183" t="s">
        <v>162</v>
      </c>
      <c r="B73" s="207"/>
      <c r="C73" s="207"/>
      <c r="D73" s="207"/>
      <c r="E73" s="207"/>
      <c r="F73" s="207"/>
      <c r="G73" s="207"/>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row>
    <row r="74" spans="1:40" ht="15" customHeight="1">
      <c r="A74" s="183" t="s">
        <v>163</v>
      </c>
      <c r="B74" s="216"/>
      <c r="C74" s="183"/>
      <c r="D74" s="183"/>
      <c r="E74" s="183"/>
      <c r="F74" s="183"/>
      <c r="G74" s="183"/>
    </row>
    <row r="75" spans="1:40" ht="15" customHeight="1">
      <c r="A75" s="183" t="s">
        <v>164</v>
      </c>
      <c r="B75" s="216"/>
      <c r="C75" s="183"/>
      <c r="D75" s="183"/>
      <c r="E75" s="183"/>
      <c r="F75" s="183"/>
      <c r="G75" s="183"/>
    </row>
    <row r="76" spans="1:40" ht="15" customHeight="1">
      <c r="A76" s="183"/>
      <c r="B76" s="169" t="s">
        <v>165</v>
      </c>
      <c r="C76" s="464" t="s">
        <v>166</v>
      </c>
      <c r="D76" s="464"/>
      <c r="E76" s="464"/>
      <c r="F76" s="183"/>
      <c r="G76" s="183"/>
    </row>
    <row r="77" spans="1:40" ht="15" customHeight="1">
      <c r="A77" s="183"/>
      <c r="B77" s="217" t="s">
        <v>183</v>
      </c>
      <c r="C77" s="499" t="s">
        <v>167</v>
      </c>
      <c r="D77" s="499"/>
      <c r="E77" s="499"/>
      <c r="F77" s="183"/>
      <c r="G77" s="183"/>
    </row>
    <row r="78" spans="1:40" ht="15" customHeight="1">
      <c r="A78" s="183"/>
      <c r="B78" s="217" t="s">
        <v>184</v>
      </c>
      <c r="C78" s="499" t="s">
        <v>168</v>
      </c>
      <c r="D78" s="499"/>
      <c r="E78" s="499"/>
      <c r="F78" s="183"/>
      <c r="G78" s="183"/>
    </row>
    <row r="79" spans="1:40" ht="15" customHeight="1">
      <c r="A79" s="183"/>
      <c r="B79" s="217" t="s">
        <v>185</v>
      </c>
      <c r="C79" s="499" t="s">
        <v>169</v>
      </c>
      <c r="D79" s="499"/>
      <c r="E79" s="499"/>
      <c r="F79" s="183"/>
      <c r="G79" s="183"/>
    </row>
    <row r="80" spans="1:40" ht="15" customHeight="1">
      <c r="A80" s="183"/>
      <c r="B80" s="217" t="s">
        <v>186</v>
      </c>
      <c r="C80" s="499" t="s">
        <v>170</v>
      </c>
      <c r="D80" s="499"/>
      <c r="E80" s="499"/>
      <c r="F80" s="183"/>
      <c r="G80" s="183"/>
    </row>
    <row r="81" spans="1:7" ht="15" customHeight="1">
      <c r="A81" s="183"/>
      <c r="B81" s="183" t="s">
        <v>171</v>
      </c>
      <c r="C81" s="183"/>
      <c r="D81" s="183"/>
      <c r="E81" s="183"/>
      <c r="F81" s="183"/>
      <c r="G81" s="183"/>
    </row>
    <row r="82" spans="1:7" ht="15" customHeight="1">
      <c r="A82" s="183"/>
      <c r="B82" s="183" t="s">
        <v>188</v>
      </c>
      <c r="C82" s="183"/>
      <c r="D82" s="183"/>
      <c r="E82" s="183"/>
      <c r="F82" s="183"/>
      <c r="G82" s="183"/>
    </row>
    <row r="83" spans="1:7" ht="15" customHeight="1">
      <c r="A83" s="183"/>
      <c r="B83" s="183" t="s">
        <v>172</v>
      </c>
      <c r="C83" s="183"/>
      <c r="D83" s="183"/>
      <c r="E83" s="183"/>
      <c r="F83" s="183"/>
      <c r="G83" s="183"/>
    </row>
    <row r="84" spans="1:7" ht="15" customHeight="1">
      <c r="A84" s="183" t="s">
        <v>173</v>
      </c>
      <c r="B84" s="216"/>
      <c r="C84" s="183"/>
      <c r="D84" s="183"/>
      <c r="E84" s="183"/>
      <c r="F84" s="183"/>
      <c r="G84" s="183"/>
    </row>
    <row r="85" spans="1:7" ht="15" customHeight="1">
      <c r="A85" s="183" t="s">
        <v>235</v>
      </c>
      <c r="B85" s="216"/>
      <c r="C85" s="183"/>
      <c r="D85" s="183"/>
      <c r="E85" s="183"/>
      <c r="F85" s="183"/>
      <c r="G85" s="183"/>
    </row>
    <row r="86" spans="1:7" ht="15" customHeight="1">
      <c r="A86" s="183" t="s">
        <v>189</v>
      </c>
      <c r="B86" s="216"/>
      <c r="C86" s="183"/>
      <c r="D86" s="183"/>
      <c r="E86" s="183"/>
      <c r="F86" s="183"/>
      <c r="G86" s="183"/>
    </row>
    <row r="87" spans="1:7" ht="15" customHeight="1">
      <c r="A87" s="183" t="s">
        <v>175</v>
      </c>
      <c r="B87" s="216"/>
      <c r="C87" s="183"/>
      <c r="D87" s="183"/>
      <c r="E87" s="183"/>
      <c r="F87" s="183"/>
      <c r="G87" s="183"/>
    </row>
    <row r="88" spans="1:7" ht="15" customHeight="1">
      <c r="A88" s="183" t="s">
        <v>233</v>
      </c>
      <c r="B88" s="216"/>
      <c r="C88" s="183"/>
      <c r="D88" s="183"/>
      <c r="E88" s="183"/>
      <c r="F88" s="183"/>
      <c r="G88" s="183"/>
    </row>
    <row r="89" spans="1:7" ht="15" customHeight="1">
      <c r="A89" s="183" t="s">
        <v>176</v>
      </c>
      <c r="B89" s="216"/>
      <c r="C89" s="183"/>
      <c r="D89" s="183"/>
      <c r="E89" s="183"/>
      <c r="F89" s="183"/>
      <c r="G89" s="183"/>
    </row>
    <row r="90" spans="1:7" ht="15" customHeight="1">
      <c r="A90" s="183" t="s">
        <v>177</v>
      </c>
      <c r="B90" s="216"/>
      <c r="C90" s="183"/>
      <c r="D90" s="183"/>
      <c r="E90" s="183"/>
      <c r="F90" s="183"/>
      <c r="G90" s="183"/>
    </row>
    <row r="91" spans="1:7" ht="15" customHeight="1">
      <c r="A91" s="183" t="s">
        <v>178</v>
      </c>
      <c r="B91" s="216"/>
      <c r="C91" s="183"/>
      <c r="D91" s="183"/>
      <c r="E91" s="183"/>
      <c r="F91" s="183"/>
      <c r="G91" s="183"/>
    </row>
    <row r="92" spans="1:7" ht="15" customHeight="1">
      <c r="A92" s="183" t="s">
        <v>179</v>
      </c>
      <c r="B92" s="216"/>
      <c r="C92" s="183"/>
      <c r="D92" s="183"/>
      <c r="E92" s="183"/>
      <c r="F92" s="183"/>
      <c r="G92" s="183"/>
    </row>
    <row r="93" spans="1:7" ht="15" customHeight="1">
      <c r="A93" s="183" t="s">
        <v>180</v>
      </c>
      <c r="B93" s="216"/>
      <c r="C93" s="183"/>
      <c r="D93" s="183"/>
      <c r="E93" s="183"/>
      <c r="F93" s="183"/>
      <c r="G93" s="183"/>
    </row>
    <row r="94" spans="1:7" ht="15" customHeight="1">
      <c r="A94" s="183" t="s">
        <v>181</v>
      </c>
      <c r="B94" s="216"/>
      <c r="C94" s="183"/>
      <c r="D94" s="183"/>
      <c r="E94" s="183"/>
      <c r="F94" s="183"/>
      <c r="G94" s="183"/>
    </row>
    <row r="95" spans="1:7" ht="15" customHeight="1">
      <c r="A95" s="183" t="s">
        <v>182</v>
      </c>
      <c r="B95" s="216"/>
      <c r="C95" s="183"/>
      <c r="D95" s="183"/>
      <c r="E95" s="183"/>
      <c r="F95" s="183"/>
      <c r="G95" s="183"/>
    </row>
    <row r="96" spans="1:7" ht="15" customHeight="1">
      <c r="A96" s="183" t="s">
        <v>187</v>
      </c>
      <c r="B96" s="216"/>
      <c r="C96" s="183"/>
      <c r="D96" s="183"/>
      <c r="E96" s="183"/>
      <c r="F96" s="183"/>
      <c r="G96" s="183"/>
    </row>
  </sheetData>
  <sheetProtection algorithmName="SHA-512" hashValue="z5wtWpCqsT1Iwp+OQk6MqdG5Ak+5WMNbB8/fzSyXIVPIL49Nlxp6kzcD8alGS+I+kJlTqy3CL74KrLz2CXZtpQ==" saltValue="ErnbFC12vQpbv1/6R+u5lQ==" spinCount="100000" sheet="1" objects="1" scenarios="1"/>
  <mergeCells count="145">
    <mergeCell ref="AM12:AN12"/>
    <mergeCell ref="AM13:AN13"/>
    <mergeCell ref="B7:AM7"/>
    <mergeCell ref="AK1:AN1"/>
    <mergeCell ref="M2:P2"/>
    <mergeCell ref="Q2:R2"/>
    <mergeCell ref="S2:T2"/>
    <mergeCell ref="U2:V2"/>
    <mergeCell ref="AK2:AN2"/>
    <mergeCell ref="AK3:AN3"/>
    <mergeCell ref="AK4:AN4"/>
    <mergeCell ref="AH5:AJ5"/>
    <mergeCell ref="C3:E3"/>
    <mergeCell ref="AL8:AL11"/>
    <mergeCell ref="AM8:AN11"/>
    <mergeCell ref="F9:L9"/>
    <mergeCell ref="M9:S9"/>
    <mergeCell ref="T9:Z9"/>
    <mergeCell ref="AA9:AG9"/>
    <mergeCell ref="AH9:AJ9"/>
    <mergeCell ref="A8:A11"/>
    <mergeCell ref="B8:B11"/>
    <mergeCell ref="C8:C11"/>
    <mergeCell ref="D8:D11"/>
    <mergeCell ref="E8:E11"/>
    <mergeCell ref="F8:AJ8"/>
    <mergeCell ref="AK8:AK11"/>
    <mergeCell ref="M37:S37"/>
    <mergeCell ref="T37:Z37"/>
    <mergeCell ref="AA37:AG37"/>
    <mergeCell ref="AH37:AJ37"/>
    <mergeCell ref="AM36:AN39"/>
    <mergeCell ref="AM14:AN14"/>
    <mergeCell ref="AM15:AN15"/>
    <mergeCell ref="AM16:AN16"/>
    <mergeCell ref="AM17:AN17"/>
    <mergeCell ref="AL36:AL39"/>
    <mergeCell ref="AM25:AN25"/>
    <mergeCell ref="AM29:AN29"/>
    <mergeCell ref="AM18:AN18"/>
    <mergeCell ref="AM19:AN19"/>
    <mergeCell ref="AM20:AN20"/>
    <mergeCell ref="AM21:AN21"/>
    <mergeCell ref="AM22:AN22"/>
    <mergeCell ref="AM23:AN23"/>
    <mergeCell ref="A59:C59"/>
    <mergeCell ref="F59:H59"/>
    <mergeCell ref="O59:Q59"/>
    <mergeCell ref="R59:T59"/>
    <mergeCell ref="A58:C58"/>
    <mergeCell ref="U59:W59"/>
    <mergeCell ref="X58:Z58"/>
    <mergeCell ref="A30:E30"/>
    <mergeCell ref="AM30:AN31"/>
    <mergeCell ref="A31:E31"/>
    <mergeCell ref="A57:C57"/>
    <mergeCell ref="F57:H57"/>
    <mergeCell ref="I57:K57"/>
    <mergeCell ref="L57:N57"/>
    <mergeCell ref="O57:Q57"/>
    <mergeCell ref="B35:AM35"/>
    <mergeCell ref="A36:B36"/>
    <mergeCell ref="F36:H36"/>
    <mergeCell ref="J36:O36"/>
    <mergeCell ref="P36:R36"/>
    <mergeCell ref="S36:T36"/>
    <mergeCell ref="A37:A39"/>
    <mergeCell ref="B37:B39"/>
    <mergeCell ref="C37:C39"/>
    <mergeCell ref="I59:K59"/>
    <mergeCell ref="L59:N59"/>
    <mergeCell ref="AL67:AM67"/>
    <mergeCell ref="C76:E76"/>
    <mergeCell ref="C77:E77"/>
    <mergeCell ref="C78:E78"/>
    <mergeCell ref="C67:D67"/>
    <mergeCell ref="E67:H67"/>
    <mergeCell ref="I67:N67"/>
    <mergeCell ref="O67:T67"/>
    <mergeCell ref="U67:Z67"/>
    <mergeCell ref="AL66:AM66"/>
    <mergeCell ref="AL58:AL59"/>
    <mergeCell ref="X59:Z59"/>
    <mergeCell ref="AA59:AC59"/>
    <mergeCell ref="AD59:AF59"/>
    <mergeCell ref="AG59:AI59"/>
    <mergeCell ref="AJ59:AK59"/>
    <mergeCell ref="AD58:AF58"/>
    <mergeCell ref="AG58:AI58"/>
    <mergeCell ref="AJ58:AK58"/>
    <mergeCell ref="C66:D66"/>
    <mergeCell ref="E66:H66"/>
    <mergeCell ref="I66:N66"/>
    <mergeCell ref="AJ57:AK57"/>
    <mergeCell ref="F58:H58"/>
    <mergeCell ref="I58:K58"/>
    <mergeCell ref="L58:N58"/>
    <mergeCell ref="O58:Q58"/>
    <mergeCell ref="R58:T58"/>
    <mergeCell ref="U58:W58"/>
    <mergeCell ref="AA58:AC58"/>
    <mergeCell ref="R57:T57"/>
    <mergeCell ref="U57:W57"/>
    <mergeCell ref="X57:Z57"/>
    <mergeCell ref="AA57:AC57"/>
    <mergeCell ref="AD57:AF57"/>
    <mergeCell ref="AG57:AI57"/>
    <mergeCell ref="C80:E80"/>
    <mergeCell ref="AA67:AF67"/>
    <mergeCell ref="AG67:AK67"/>
    <mergeCell ref="A62:B62"/>
    <mergeCell ref="C62:D62"/>
    <mergeCell ref="E62:H62"/>
    <mergeCell ref="A63:B63"/>
    <mergeCell ref="C63:D63"/>
    <mergeCell ref="E63:H63"/>
    <mergeCell ref="AG66:AK66"/>
    <mergeCell ref="C79:E79"/>
    <mergeCell ref="O66:T66"/>
    <mergeCell ref="U66:Z66"/>
    <mergeCell ref="AA66:AF66"/>
    <mergeCell ref="A53:E53"/>
    <mergeCell ref="AM24:AN24"/>
    <mergeCell ref="AM26:AN26"/>
    <mergeCell ref="AM27:AN27"/>
    <mergeCell ref="AM28:AN28"/>
    <mergeCell ref="AM49:AN53"/>
    <mergeCell ref="AL49:AL53"/>
    <mergeCell ref="AK49:AK53"/>
    <mergeCell ref="A48:E48"/>
    <mergeCell ref="AM40:AN40"/>
    <mergeCell ref="AM41:AN41"/>
    <mergeCell ref="AM42:AN42"/>
    <mergeCell ref="AM43:AN43"/>
    <mergeCell ref="AM44:AN44"/>
    <mergeCell ref="AM46:AN46"/>
    <mergeCell ref="AM47:AN47"/>
    <mergeCell ref="A49:E49"/>
    <mergeCell ref="A50:E50"/>
    <mergeCell ref="A51:E51"/>
    <mergeCell ref="A52:E52"/>
    <mergeCell ref="D37:D39"/>
    <mergeCell ref="E37:E39"/>
    <mergeCell ref="F37:L37"/>
    <mergeCell ref="AK36:AK39"/>
  </mergeCells>
  <phoneticPr fontId="27"/>
  <conditionalFormatting sqref="AH5:AJ5 AL8:AL30">
    <cfRule type="expression" dxfId="11" priority="4">
      <formula>$AK$3="歴月"</formula>
    </cfRule>
  </conditionalFormatting>
  <conditionalFormatting sqref="AL36:AL48">
    <cfRule type="expression" dxfId="10" priority="1">
      <formula>$AK$3="歴月"</formula>
    </cfRule>
  </conditionalFormatting>
  <dataValidations count="8">
    <dataValidation type="list" allowBlank="1" showInputMessage="1" showErrorMessage="1" sqref="C5" xr:uid="{00000000-0002-0000-0200-000000000000}">
      <formula1>"6,7.5,10"</formula1>
    </dataValidation>
    <dataValidation type="list" allowBlank="1" showInputMessage="1" showErrorMessage="1" sqref="B40:B47 B12:B29" xr:uid="{00000000-0002-0000-0200-000001000000}">
      <formula1>INDIRECT($AK$1)</formula1>
    </dataValidation>
    <dataValidation type="list" allowBlank="1" showInputMessage="1" showErrorMessage="1" sqref="AK3:AN3" xr:uid="{00000000-0002-0000-0200-000002000000}">
      <formula1>"４週,歴月"</formula1>
    </dataValidation>
    <dataValidation type="list" allowBlank="1" showInputMessage="1" showErrorMessage="1" sqref="AK4:AN4" xr:uid="{00000000-0002-0000-0200-000003000000}">
      <formula1>"予定,実績"</formula1>
    </dataValidation>
    <dataValidation type="whole" operator="greaterThanOrEqual" allowBlank="1" showInputMessage="1" showErrorMessage="1" sqref="I58:I59 D58:F59 AG58:AG59 AD58:AD59 AA58:AA59 X58:X59 U58:U59 R58:R59 O58:O59 L58:L59" xr:uid="{00000000-0002-0000-0200-000004000000}">
      <formula1>0</formula1>
    </dataValidation>
    <dataValidation operator="greaterThanOrEqual" allowBlank="1" showInputMessage="1" showErrorMessage="1" sqref="I64 AJ58:AJ59 AL58 L60 L64 I60" xr:uid="{00000000-0002-0000-0200-000005000000}"/>
    <dataValidation type="list" allowBlank="1" showInputMessage="1" showErrorMessage="1" sqref="C40:C47 C12:C29" xr:uid="{00000000-0002-0000-0200-000006000000}">
      <formula1>"A,B,C,D"</formula1>
    </dataValidation>
    <dataValidation type="list" allowBlank="1" showInputMessage="1" showErrorMessage="1" sqref="C3:E3" xr:uid="{8B5E4623-C796-433F-80DC-B9B6CDB7F48F}">
      <formula1>"選択してください,就労継続支援A型,就労継続支援B型"</formula1>
    </dataValidation>
  </dataValidations>
  <printOptions horizontalCentered="1" verticalCentered="1"/>
  <pageMargins left="0.19685039370078741" right="0.19685039370078741" top="0.39370078740157483" bottom="0.19685039370078741" header="0.19685039370078741" footer="0.39370078740157483"/>
  <pageSetup paperSize="9" scale="79" fitToWidth="0" fitToHeight="0" orientation="landscape" r:id="rId1"/>
  <headerFooter alignWithMargins="0">
    <oddHeader>&amp;L&amp;"ＭＳ ゴシック,標準"&amp;10（参考様式）</oddHeader>
  </headerFooter>
  <rowBreaks count="2" manualBreakCount="2">
    <brk id="34" max="39" man="1"/>
    <brk id="55" max="3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7000000}">
          <x14:formula1>
            <xm:f>選択肢!$A$33:$D$33</xm:f>
          </x14:formula1>
          <xm:sqref>A40:A47 A12:A29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BF61A-4A72-45D0-B5D7-7DDA46B67431}">
  <dimension ref="A1:AQ96"/>
  <sheetViews>
    <sheetView showGridLines="0" view="pageBreakPreview" zoomScaleNormal="100" zoomScaleSheetLayoutView="100" workbookViewId="0">
      <selection activeCell="AK4" sqref="AK4:AN4"/>
    </sheetView>
  </sheetViews>
  <sheetFormatPr defaultColWidth="8.25" defaultRowHeight="21" customHeight="1"/>
  <cols>
    <col min="1" max="1" width="2.625" style="157" customWidth="1"/>
    <col min="2" max="2" width="15" style="151" customWidth="1"/>
    <col min="3" max="3" width="6.625" style="157" customWidth="1"/>
    <col min="4" max="5" width="7.625" style="157" customWidth="1"/>
    <col min="6" max="36" width="2.625" style="157" customWidth="1"/>
    <col min="37" max="37" width="6.625" style="157" customWidth="1"/>
    <col min="38" max="39" width="7.625" style="157" customWidth="1"/>
    <col min="40" max="40" width="5.625" style="157" customWidth="1"/>
    <col min="41" max="16384" width="8.25" style="157"/>
  </cols>
  <sheetData>
    <row r="1" spans="1:40" ht="20.100000000000001" customHeight="1">
      <c r="A1" s="150" t="s">
        <v>271</v>
      </c>
      <c r="C1" s="152"/>
      <c r="D1" s="152"/>
      <c r="E1" s="152"/>
      <c r="F1" s="152"/>
      <c r="G1" s="152"/>
      <c r="H1" s="152"/>
      <c r="I1" s="152"/>
      <c r="J1" s="152"/>
      <c r="K1" s="152"/>
      <c r="L1" s="152"/>
      <c r="M1" s="152"/>
      <c r="N1" s="152"/>
      <c r="O1" s="152"/>
      <c r="P1" s="152"/>
      <c r="Q1" s="152"/>
      <c r="R1" s="152"/>
      <c r="S1" s="152"/>
      <c r="T1" s="152"/>
      <c r="U1" s="152"/>
      <c r="V1" s="152"/>
      <c r="W1" s="152"/>
      <c r="X1" s="153"/>
      <c r="Y1" s="153"/>
      <c r="Z1" s="154"/>
      <c r="AA1" s="154"/>
      <c r="AB1" s="154"/>
      <c r="AC1" s="154"/>
      <c r="AD1" s="155"/>
      <c r="AE1" s="155"/>
      <c r="AF1" s="155"/>
      <c r="AG1" s="155"/>
      <c r="AH1" s="155"/>
      <c r="AI1" s="156" t="s">
        <v>148</v>
      </c>
      <c r="AJ1" s="156"/>
      <c r="AK1" s="471" t="s">
        <v>225</v>
      </c>
      <c r="AL1" s="471"/>
      <c r="AM1" s="471"/>
      <c r="AN1" s="471"/>
    </row>
    <row r="2" spans="1:40" ht="18" customHeight="1">
      <c r="A2" s="154"/>
      <c r="B2" s="158"/>
      <c r="C2" s="218" t="s">
        <v>295</v>
      </c>
      <c r="D2" s="158"/>
      <c r="E2" s="158"/>
      <c r="F2" s="158"/>
      <c r="G2" s="158"/>
      <c r="H2" s="158"/>
      <c r="I2" s="158"/>
      <c r="J2" s="158"/>
      <c r="K2" s="158"/>
      <c r="L2" s="158"/>
      <c r="M2" s="472">
        <v>2025</v>
      </c>
      <c r="N2" s="472"/>
      <c r="O2" s="472"/>
      <c r="P2" s="472"/>
      <c r="Q2" s="473" t="s">
        <v>144</v>
      </c>
      <c r="R2" s="473"/>
      <c r="S2" s="472">
        <v>4</v>
      </c>
      <c r="T2" s="472"/>
      <c r="U2" s="473" t="s">
        <v>145</v>
      </c>
      <c r="V2" s="473"/>
      <c r="W2" s="159" t="s">
        <v>302</v>
      </c>
      <c r="X2" s="158"/>
      <c r="Y2" s="158"/>
      <c r="Z2" s="154"/>
      <c r="AA2" s="154"/>
      <c r="AC2" s="156"/>
      <c r="AD2" s="158"/>
      <c r="AE2" s="158"/>
      <c r="AF2" s="158"/>
      <c r="AG2" s="158"/>
      <c r="AH2" s="158"/>
      <c r="AI2" s="156" t="s">
        <v>149</v>
      </c>
      <c r="AJ2" s="156"/>
      <c r="AK2" s="474" t="s">
        <v>285</v>
      </c>
      <c r="AL2" s="474"/>
      <c r="AM2" s="474"/>
      <c r="AN2" s="474"/>
    </row>
    <row r="3" spans="1:40" ht="18" customHeight="1">
      <c r="A3" s="160"/>
      <c r="B3" s="219" t="s">
        <v>293</v>
      </c>
      <c r="C3" s="539" t="s">
        <v>294</v>
      </c>
      <c r="D3" s="540"/>
      <c r="E3" s="541"/>
      <c r="F3" s="160"/>
      <c r="G3" s="160"/>
      <c r="H3" s="160"/>
      <c r="I3" s="160"/>
      <c r="J3" s="160"/>
      <c r="K3" s="160"/>
      <c r="L3" s="160"/>
      <c r="M3" s="160"/>
      <c r="N3" s="160"/>
      <c r="O3" s="160"/>
      <c r="P3" s="160"/>
      <c r="Q3" s="160"/>
      <c r="R3" s="160"/>
      <c r="S3" s="160"/>
      <c r="T3" s="160"/>
      <c r="U3" s="160"/>
      <c r="V3" s="160"/>
      <c r="W3" s="160"/>
      <c r="Y3" s="161"/>
      <c r="Z3" s="161"/>
      <c r="AA3" s="161"/>
      <c r="AB3" s="154"/>
      <c r="AC3" s="161"/>
      <c r="AD3" s="161"/>
      <c r="AE3" s="161"/>
      <c r="AF3" s="161"/>
      <c r="AG3" s="161"/>
      <c r="AH3" s="161"/>
      <c r="AI3" s="162" t="s">
        <v>152</v>
      </c>
      <c r="AJ3" s="156"/>
      <c r="AK3" s="479" t="s">
        <v>241</v>
      </c>
      <c r="AL3" s="479"/>
      <c r="AM3" s="479"/>
      <c r="AN3" s="479"/>
    </row>
    <row r="4" spans="1:40" ht="18" customHeight="1">
      <c r="A4" s="160"/>
      <c r="B4" s="160"/>
      <c r="C4" s="220" t="s">
        <v>295</v>
      </c>
      <c r="D4" s="160"/>
      <c r="E4" s="160"/>
      <c r="F4" s="160"/>
      <c r="G4" s="160"/>
      <c r="H4" s="160"/>
      <c r="I4" s="160"/>
      <c r="J4" s="160"/>
      <c r="K4" s="160"/>
      <c r="L4" s="160"/>
      <c r="M4" s="160"/>
      <c r="N4" s="160"/>
      <c r="O4" s="160"/>
      <c r="P4" s="160"/>
      <c r="Q4" s="160"/>
      <c r="R4" s="160"/>
      <c r="S4" s="160"/>
      <c r="T4" s="160"/>
      <c r="U4" s="160"/>
      <c r="V4" s="160"/>
      <c r="W4" s="160"/>
      <c r="Y4" s="161"/>
      <c r="Z4" s="161"/>
      <c r="AA4" s="161"/>
      <c r="AB4" s="154"/>
      <c r="AC4" s="161"/>
      <c r="AD4" s="161"/>
      <c r="AE4" s="161"/>
      <c r="AF4" s="161"/>
      <c r="AG4" s="161"/>
      <c r="AH4" s="161"/>
      <c r="AI4" s="162" t="s">
        <v>153</v>
      </c>
      <c r="AJ4" s="156"/>
      <c r="AK4" s="479" t="s">
        <v>246</v>
      </c>
      <c r="AL4" s="479"/>
      <c r="AM4" s="479"/>
      <c r="AN4" s="479"/>
    </row>
    <row r="5" spans="1:40" ht="18" customHeight="1">
      <c r="A5" s="160"/>
      <c r="B5" s="221" t="s">
        <v>243</v>
      </c>
      <c r="C5" s="222">
        <v>6</v>
      </c>
      <c r="D5" s="223" t="s">
        <v>242</v>
      </c>
      <c r="E5" s="224">
        <v>1</v>
      </c>
      <c r="F5" s="160"/>
      <c r="G5" s="160"/>
      <c r="H5" s="160"/>
      <c r="I5" s="160"/>
      <c r="J5" s="160"/>
      <c r="K5" s="160"/>
      <c r="L5" s="160"/>
      <c r="M5" s="160"/>
      <c r="N5" s="160"/>
      <c r="O5" s="160"/>
      <c r="P5" s="160"/>
      <c r="Q5" s="160"/>
      <c r="R5" s="160"/>
      <c r="S5" s="160"/>
      <c r="U5" s="160"/>
      <c r="V5" s="160"/>
      <c r="W5" s="160"/>
      <c r="Y5" s="161"/>
      <c r="Z5" s="161"/>
      <c r="AA5" s="161"/>
      <c r="AB5" s="154"/>
      <c r="AC5" s="161"/>
      <c r="AD5" s="161"/>
      <c r="AE5" s="161"/>
      <c r="AF5" s="161"/>
      <c r="AG5" s="162" t="s">
        <v>154</v>
      </c>
      <c r="AH5" s="480"/>
      <c r="AI5" s="480"/>
      <c r="AJ5" s="480"/>
      <c r="AK5" s="161" t="s">
        <v>150</v>
      </c>
      <c r="AL5" s="225"/>
      <c r="AM5" s="161" t="s">
        <v>151</v>
      </c>
      <c r="AN5" s="154"/>
    </row>
    <row r="6" spans="1:40" ht="9.9499999999999993" customHeight="1" thickBot="1">
      <c r="A6" s="154"/>
      <c r="B6" s="163"/>
      <c r="C6" s="163"/>
      <c r="D6" s="163"/>
      <c r="E6" s="163"/>
      <c r="F6" s="163"/>
      <c r="G6" s="163"/>
      <c r="H6" s="163"/>
      <c r="I6" s="163"/>
      <c r="J6" s="163"/>
      <c r="K6" s="163"/>
      <c r="L6" s="163"/>
      <c r="M6" s="163"/>
      <c r="N6" s="163"/>
      <c r="O6" s="163"/>
      <c r="P6" s="163"/>
      <c r="Q6" s="163"/>
      <c r="R6" s="163"/>
      <c r="S6" s="163"/>
      <c r="T6" s="163"/>
      <c r="U6" s="163"/>
      <c r="V6" s="163"/>
      <c r="W6" s="163"/>
      <c r="X6" s="158"/>
      <c r="Y6" s="158"/>
      <c r="Z6" s="158"/>
      <c r="AA6" s="158"/>
      <c r="AB6" s="158"/>
      <c r="AC6" s="158"/>
      <c r="AD6" s="158"/>
      <c r="AE6" s="158"/>
      <c r="AF6" s="158"/>
      <c r="AG6" s="158"/>
      <c r="AH6" s="158"/>
      <c r="AI6" s="158"/>
      <c r="AJ6" s="158"/>
      <c r="AK6" s="158"/>
      <c r="AL6" s="158"/>
      <c r="AM6" s="154"/>
      <c r="AN6" s="154"/>
    </row>
    <row r="7" spans="1:40" s="166" customFormat="1" ht="18" customHeight="1" thickBot="1">
      <c r="A7" s="226"/>
      <c r="B7" s="456" t="s">
        <v>296</v>
      </c>
      <c r="C7" s="456"/>
      <c r="D7" s="456"/>
      <c r="E7" s="456"/>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165"/>
    </row>
    <row r="8" spans="1:40" ht="15" customHeight="1">
      <c r="A8" s="537" t="s">
        <v>254</v>
      </c>
      <c r="B8" s="463" t="s">
        <v>155</v>
      </c>
      <c r="C8" s="465" t="s">
        <v>156</v>
      </c>
      <c r="D8" s="463" t="s">
        <v>157</v>
      </c>
      <c r="E8" s="467" t="s">
        <v>158</v>
      </c>
      <c r="F8" s="469" t="s">
        <v>190</v>
      </c>
      <c r="G8" s="469"/>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469"/>
      <c r="AK8" s="475" t="s">
        <v>191</v>
      </c>
      <c r="AL8" s="461" t="s">
        <v>192</v>
      </c>
      <c r="AM8" s="477" t="s">
        <v>193</v>
      </c>
      <c r="AN8" s="477"/>
    </row>
    <row r="9" spans="1:40" ht="15" customHeight="1">
      <c r="A9" s="538"/>
      <c r="B9" s="464"/>
      <c r="C9" s="465"/>
      <c r="D9" s="464"/>
      <c r="E9" s="468"/>
      <c r="F9" s="464" t="s">
        <v>100</v>
      </c>
      <c r="G9" s="464"/>
      <c r="H9" s="464"/>
      <c r="I9" s="464"/>
      <c r="J9" s="464"/>
      <c r="K9" s="464"/>
      <c r="L9" s="464"/>
      <c r="M9" s="464" t="s">
        <v>101</v>
      </c>
      <c r="N9" s="464"/>
      <c r="O9" s="464"/>
      <c r="P9" s="464"/>
      <c r="Q9" s="464"/>
      <c r="R9" s="464"/>
      <c r="S9" s="464"/>
      <c r="T9" s="464" t="s">
        <v>102</v>
      </c>
      <c r="U9" s="464"/>
      <c r="V9" s="464"/>
      <c r="W9" s="464"/>
      <c r="X9" s="464"/>
      <c r="Y9" s="464"/>
      <c r="Z9" s="464"/>
      <c r="AA9" s="464" t="s">
        <v>103</v>
      </c>
      <c r="AB9" s="464"/>
      <c r="AC9" s="464"/>
      <c r="AD9" s="464"/>
      <c r="AE9" s="464"/>
      <c r="AF9" s="464"/>
      <c r="AG9" s="464"/>
      <c r="AH9" s="464" t="s">
        <v>104</v>
      </c>
      <c r="AI9" s="464"/>
      <c r="AJ9" s="464"/>
      <c r="AK9" s="476"/>
      <c r="AL9" s="462"/>
      <c r="AM9" s="478"/>
      <c r="AN9" s="478"/>
    </row>
    <row r="10" spans="1:40" ht="15" customHeight="1">
      <c r="A10" s="538"/>
      <c r="B10" s="464"/>
      <c r="C10" s="465"/>
      <c r="D10" s="464"/>
      <c r="E10" s="468"/>
      <c r="F10" s="170">
        <f>DATE($M$2,$S$2,1)</f>
        <v>45748</v>
      </c>
      <c r="G10" s="170">
        <f>DATE($M$2,$S$2,2)</f>
        <v>45749</v>
      </c>
      <c r="H10" s="170">
        <f>DATE($M$2,$S$2,3)</f>
        <v>45750</v>
      </c>
      <c r="I10" s="170">
        <f>DATE($M$2,$S$2,4)</f>
        <v>45751</v>
      </c>
      <c r="J10" s="170">
        <f>DATE($M$2,$S$2,5)</f>
        <v>45752</v>
      </c>
      <c r="K10" s="170">
        <f>DATE($M$2,$S$2,6)</f>
        <v>45753</v>
      </c>
      <c r="L10" s="170">
        <f>DATE($M$2,$S$2,7)</f>
        <v>45754</v>
      </c>
      <c r="M10" s="170">
        <f>DATE($M$2,$S$2,8)</f>
        <v>45755</v>
      </c>
      <c r="N10" s="170">
        <f>DATE($M$2,$S$2,9)</f>
        <v>45756</v>
      </c>
      <c r="O10" s="170">
        <f>DATE($M$2,$S$2,10)</f>
        <v>45757</v>
      </c>
      <c r="P10" s="170">
        <f>DATE($M$2,$S$2,11)</f>
        <v>45758</v>
      </c>
      <c r="Q10" s="170">
        <f>DATE($M$2,$S$2,12)</f>
        <v>45759</v>
      </c>
      <c r="R10" s="170">
        <f>DATE($M$2,$S$2,13)</f>
        <v>45760</v>
      </c>
      <c r="S10" s="170">
        <f>DATE($M$2,$S$2,14)</f>
        <v>45761</v>
      </c>
      <c r="T10" s="170">
        <f>DATE($M$2,$S$2,15)</f>
        <v>45762</v>
      </c>
      <c r="U10" s="170">
        <f>DATE($M$2,$S$2,16)</f>
        <v>45763</v>
      </c>
      <c r="V10" s="170">
        <f>DATE($M$2,$S$2,17)</f>
        <v>45764</v>
      </c>
      <c r="W10" s="170">
        <f>DATE($M$2,$S$2,18)</f>
        <v>45765</v>
      </c>
      <c r="X10" s="170">
        <f>DATE($M$2,$S$2,19)</f>
        <v>45766</v>
      </c>
      <c r="Y10" s="170">
        <f>DATE($M$2,$S$2,20)</f>
        <v>45767</v>
      </c>
      <c r="Z10" s="170">
        <f>DATE($M$2,$S$2,21)</f>
        <v>45768</v>
      </c>
      <c r="AA10" s="170">
        <f>DATE($M$2,$S$2,22)</f>
        <v>45769</v>
      </c>
      <c r="AB10" s="170">
        <f>DATE($M$2,$S$2,23)</f>
        <v>45770</v>
      </c>
      <c r="AC10" s="170">
        <f>DATE($M$2,$S$2,24)</f>
        <v>45771</v>
      </c>
      <c r="AD10" s="170">
        <f>DATE($M$2,$S$2,25)</f>
        <v>45772</v>
      </c>
      <c r="AE10" s="170">
        <f>DATE($M$2,$S$2,26)</f>
        <v>45773</v>
      </c>
      <c r="AF10" s="170">
        <f>DATE($M$2,$S$2,27)</f>
        <v>45774</v>
      </c>
      <c r="AG10" s="170">
        <f>DATE($M$2,$S$2,28)</f>
        <v>45775</v>
      </c>
      <c r="AH10" s="170">
        <f>IF(DAY(EOMONTH(F10,0))&lt;29,"",DATE($M$2,$S$2,29))</f>
        <v>45776</v>
      </c>
      <c r="AI10" s="170">
        <f>IF(DAY(EOMONTH(F10,0))&lt;30,"",DATE($M$2,$S$2,30))</f>
        <v>45777</v>
      </c>
      <c r="AJ10" s="170" t="str">
        <f>IF(DAY(EOMONTH(F10,0))&lt;31,"",DATE($M$2,$S$2,31))</f>
        <v/>
      </c>
      <c r="AK10" s="476"/>
      <c r="AL10" s="462"/>
      <c r="AM10" s="478"/>
      <c r="AN10" s="478"/>
    </row>
    <row r="11" spans="1:40" ht="15" customHeight="1">
      <c r="A11" s="538"/>
      <c r="B11" s="464"/>
      <c r="C11" s="466"/>
      <c r="D11" s="464"/>
      <c r="E11" s="468"/>
      <c r="F11" s="171">
        <f>DATE($M$2,$S$2,1)</f>
        <v>45748</v>
      </c>
      <c r="G11" s="171">
        <f>DATE($M$2,$S$2,2)</f>
        <v>45749</v>
      </c>
      <c r="H11" s="171">
        <f>DATE($M$2,$S$2,3)</f>
        <v>45750</v>
      </c>
      <c r="I11" s="171">
        <f>DATE($M$2,$S$2,4)</f>
        <v>45751</v>
      </c>
      <c r="J11" s="171">
        <f>DATE($M$2,$S$2,5)</f>
        <v>45752</v>
      </c>
      <c r="K11" s="171">
        <f>DATE($M$2,$S$2,6)</f>
        <v>45753</v>
      </c>
      <c r="L11" s="171">
        <f>DATE($M$2,$S$2,7)</f>
        <v>45754</v>
      </c>
      <c r="M11" s="171">
        <f>DATE($M$2,$S$2,8)</f>
        <v>45755</v>
      </c>
      <c r="N11" s="171">
        <f>DATE($M$2,$S$2,9)</f>
        <v>45756</v>
      </c>
      <c r="O11" s="171">
        <f>DATE($M$2,$S$2,10)</f>
        <v>45757</v>
      </c>
      <c r="P11" s="171">
        <f>DATE($M$2,$S$2,11)</f>
        <v>45758</v>
      </c>
      <c r="Q11" s="171">
        <f>DATE($M$2,$S$2,12)</f>
        <v>45759</v>
      </c>
      <c r="R11" s="171">
        <f>DATE($M$2,$S$2,13)</f>
        <v>45760</v>
      </c>
      <c r="S11" s="171">
        <f>DATE($M$2,$S$2,14)</f>
        <v>45761</v>
      </c>
      <c r="T11" s="171">
        <f>DATE($M$2,$S$2,15)</f>
        <v>45762</v>
      </c>
      <c r="U11" s="171">
        <f>DATE($M$2,$S$2,16)</f>
        <v>45763</v>
      </c>
      <c r="V11" s="171">
        <f>DATE($M$2,$S$2,17)</f>
        <v>45764</v>
      </c>
      <c r="W11" s="171">
        <f>DATE($M$2,$S$2,18)</f>
        <v>45765</v>
      </c>
      <c r="X11" s="171">
        <f>DATE($M$2,$S$2,19)</f>
        <v>45766</v>
      </c>
      <c r="Y11" s="171">
        <f>DATE($M$2,$S$2,20)</f>
        <v>45767</v>
      </c>
      <c r="Z11" s="171">
        <f>DATE($M$2,$S$2,21)</f>
        <v>45768</v>
      </c>
      <c r="AA11" s="171">
        <f>DATE($M$2,$S$2,22)</f>
        <v>45769</v>
      </c>
      <c r="AB11" s="171">
        <f>DATE($M$2,$S$2,23)</f>
        <v>45770</v>
      </c>
      <c r="AC11" s="171">
        <f>DATE($M$2,$S$2,24)</f>
        <v>45771</v>
      </c>
      <c r="AD11" s="171">
        <f>DATE($M$2,$S$2,25)</f>
        <v>45772</v>
      </c>
      <c r="AE11" s="171">
        <f>DATE($M$2,$S$2,26)</f>
        <v>45773</v>
      </c>
      <c r="AF11" s="171">
        <f>DATE($M$2,$S$2,27)</f>
        <v>45774</v>
      </c>
      <c r="AG11" s="171">
        <f>DATE($M$2,$S$2,28)</f>
        <v>45775</v>
      </c>
      <c r="AH11" s="171">
        <f>IF(DAY(EOMONTH(F11,0))&lt;29,"",DATE($M$2,$S$2,29))</f>
        <v>45776</v>
      </c>
      <c r="AI11" s="171">
        <f>IF(DAY(EOMONTH(F11,0))&lt;30,"",DATE($M$2,$S$2,30))</f>
        <v>45777</v>
      </c>
      <c r="AJ11" s="171" t="str">
        <f>IF(DAY(EOMONTH(F11,0))&lt;31,"",DATE($M$2,$S$2,31))</f>
        <v/>
      </c>
      <c r="AK11" s="476"/>
      <c r="AL11" s="462"/>
      <c r="AM11" s="478"/>
      <c r="AN11" s="478"/>
    </row>
    <row r="12" spans="1:40" ht="18" customHeight="1">
      <c r="A12" s="227"/>
      <c r="B12" s="173" t="s">
        <v>106</v>
      </c>
      <c r="C12" s="174" t="s">
        <v>183</v>
      </c>
      <c r="D12" s="175"/>
      <c r="E12" s="228"/>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8">
        <f>+SUM(F12:AJ12)</f>
        <v>0</v>
      </c>
      <c r="AL12" s="179">
        <f t="shared" ref="AL12:AL30" si="0">IF($AK$3="４週",AK12/4,AK12/(DAY(EOMONTH($F$10,0))/7))</f>
        <v>0</v>
      </c>
      <c r="AM12" s="536"/>
      <c r="AN12" s="536"/>
    </row>
    <row r="13" spans="1:40" ht="18" customHeight="1">
      <c r="A13" s="227"/>
      <c r="B13" s="173" t="s">
        <v>109</v>
      </c>
      <c r="C13" s="174" t="s">
        <v>183</v>
      </c>
      <c r="D13" s="175"/>
      <c r="E13" s="228"/>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8">
        <f t="shared" ref="AK13:AK30" si="1">+SUM(F13:AJ13)</f>
        <v>0</v>
      </c>
      <c r="AL13" s="179">
        <f t="shared" si="0"/>
        <v>0</v>
      </c>
      <c r="AM13" s="536"/>
      <c r="AN13" s="536"/>
    </row>
    <row r="14" spans="1:40" ht="18" customHeight="1">
      <c r="A14" s="227"/>
      <c r="B14" s="173" t="s">
        <v>117</v>
      </c>
      <c r="C14" s="174" t="s">
        <v>183</v>
      </c>
      <c r="D14" s="175"/>
      <c r="E14" s="228"/>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8">
        <f t="shared" si="1"/>
        <v>0</v>
      </c>
      <c r="AL14" s="179">
        <f t="shared" si="0"/>
        <v>0</v>
      </c>
      <c r="AM14" s="536"/>
      <c r="AN14" s="536"/>
    </row>
    <row r="15" spans="1:40" ht="18" customHeight="1">
      <c r="A15" s="227"/>
      <c r="B15" s="173" t="s">
        <v>118</v>
      </c>
      <c r="C15" s="174" t="s">
        <v>183</v>
      </c>
      <c r="D15" s="175"/>
      <c r="E15" s="228"/>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8">
        <f t="shared" si="1"/>
        <v>0</v>
      </c>
      <c r="AL15" s="179">
        <f t="shared" si="0"/>
        <v>0</v>
      </c>
      <c r="AM15" s="536"/>
      <c r="AN15" s="536"/>
    </row>
    <row r="16" spans="1:40" ht="18" customHeight="1">
      <c r="A16" s="227"/>
      <c r="B16" s="173" t="s">
        <v>239</v>
      </c>
      <c r="C16" s="174" t="s">
        <v>183</v>
      </c>
      <c r="D16" s="175"/>
      <c r="E16" s="228"/>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8">
        <f t="shared" si="1"/>
        <v>0</v>
      </c>
      <c r="AL16" s="179">
        <f t="shared" si="0"/>
        <v>0</v>
      </c>
      <c r="AM16" s="536"/>
      <c r="AN16" s="536"/>
    </row>
    <row r="17" spans="1:40" ht="18" customHeight="1">
      <c r="A17" s="227"/>
      <c r="B17" s="173" t="s">
        <v>240</v>
      </c>
      <c r="C17" s="174" t="s">
        <v>183</v>
      </c>
      <c r="D17" s="175"/>
      <c r="E17" s="228"/>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8">
        <f t="shared" si="1"/>
        <v>0</v>
      </c>
      <c r="AL17" s="179">
        <f t="shared" si="0"/>
        <v>0</v>
      </c>
      <c r="AM17" s="536"/>
      <c r="AN17" s="536"/>
    </row>
    <row r="18" spans="1:40" ht="18" customHeight="1">
      <c r="A18" s="227"/>
      <c r="B18" s="173" t="s">
        <v>234</v>
      </c>
      <c r="C18" s="174" t="s">
        <v>183</v>
      </c>
      <c r="D18" s="175"/>
      <c r="E18" s="228"/>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8">
        <f t="shared" si="1"/>
        <v>0</v>
      </c>
      <c r="AL18" s="179">
        <f t="shared" si="0"/>
        <v>0</v>
      </c>
      <c r="AM18" s="536"/>
      <c r="AN18" s="536"/>
    </row>
    <row r="19" spans="1:40" ht="18" customHeight="1">
      <c r="A19" s="227"/>
      <c r="B19" s="173"/>
      <c r="C19" s="174"/>
      <c r="D19" s="175"/>
      <c r="E19" s="228"/>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8">
        <f t="shared" si="1"/>
        <v>0</v>
      </c>
      <c r="AL19" s="179">
        <f t="shared" si="0"/>
        <v>0</v>
      </c>
      <c r="AM19" s="536"/>
      <c r="AN19" s="536"/>
    </row>
    <row r="20" spans="1:40" ht="18" customHeight="1">
      <c r="A20" s="227"/>
      <c r="B20" s="173"/>
      <c r="C20" s="174"/>
      <c r="D20" s="175"/>
      <c r="E20" s="228"/>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8">
        <f t="shared" si="1"/>
        <v>0</v>
      </c>
      <c r="AL20" s="179">
        <f t="shared" si="0"/>
        <v>0</v>
      </c>
      <c r="AM20" s="536"/>
      <c r="AN20" s="536"/>
    </row>
    <row r="21" spans="1:40" ht="18" customHeight="1">
      <c r="A21" s="227"/>
      <c r="B21" s="173"/>
      <c r="C21" s="174"/>
      <c r="D21" s="175"/>
      <c r="E21" s="228"/>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8">
        <f t="shared" si="1"/>
        <v>0</v>
      </c>
      <c r="AL21" s="179">
        <f t="shared" si="0"/>
        <v>0</v>
      </c>
      <c r="AM21" s="536"/>
      <c r="AN21" s="536"/>
    </row>
    <row r="22" spans="1:40" ht="18" customHeight="1">
      <c r="A22" s="227"/>
      <c r="B22" s="173"/>
      <c r="C22" s="174"/>
      <c r="D22" s="175"/>
      <c r="E22" s="228"/>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8">
        <f t="shared" si="1"/>
        <v>0</v>
      </c>
      <c r="AL22" s="179">
        <f t="shared" si="0"/>
        <v>0</v>
      </c>
      <c r="AM22" s="536"/>
      <c r="AN22" s="536"/>
    </row>
    <row r="23" spans="1:40" ht="18" customHeight="1">
      <c r="A23" s="227"/>
      <c r="B23" s="173"/>
      <c r="C23" s="174"/>
      <c r="D23" s="175"/>
      <c r="E23" s="228"/>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8">
        <f t="shared" si="1"/>
        <v>0</v>
      </c>
      <c r="AL23" s="179">
        <f t="shared" si="0"/>
        <v>0</v>
      </c>
      <c r="AM23" s="536"/>
      <c r="AN23" s="536"/>
    </row>
    <row r="24" spans="1:40" ht="18" customHeight="1">
      <c r="A24" s="227"/>
      <c r="B24" s="173"/>
      <c r="C24" s="174"/>
      <c r="D24" s="175"/>
      <c r="E24" s="228"/>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8">
        <f t="shared" ref="AK24:AK28" si="2">+SUM(F24:AJ24)</f>
        <v>0</v>
      </c>
      <c r="AL24" s="179">
        <f t="shared" si="0"/>
        <v>0</v>
      </c>
      <c r="AM24" s="511"/>
      <c r="AN24" s="512"/>
    </row>
    <row r="25" spans="1:40" ht="18" customHeight="1">
      <c r="A25" s="227"/>
      <c r="B25" s="173"/>
      <c r="C25" s="174"/>
      <c r="D25" s="175"/>
      <c r="E25" s="228"/>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8">
        <f t="shared" si="2"/>
        <v>0</v>
      </c>
      <c r="AL25" s="179">
        <f t="shared" si="0"/>
        <v>0</v>
      </c>
      <c r="AM25" s="536"/>
      <c r="AN25" s="536"/>
    </row>
    <row r="26" spans="1:40" ht="18" customHeight="1">
      <c r="A26" s="227"/>
      <c r="B26" s="173"/>
      <c r="C26" s="174"/>
      <c r="D26" s="175"/>
      <c r="E26" s="228"/>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8">
        <f t="shared" si="2"/>
        <v>0</v>
      </c>
      <c r="AL26" s="179">
        <f t="shared" si="0"/>
        <v>0</v>
      </c>
      <c r="AM26" s="511"/>
      <c r="AN26" s="512"/>
    </row>
    <row r="27" spans="1:40" ht="18" customHeight="1">
      <c r="A27" s="227"/>
      <c r="B27" s="173"/>
      <c r="C27" s="174"/>
      <c r="D27" s="175"/>
      <c r="E27" s="228"/>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8">
        <f t="shared" si="2"/>
        <v>0</v>
      </c>
      <c r="AL27" s="179">
        <f t="shared" si="0"/>
        <v>0</v>
      </c>
      <c r="AM27" s="511"/>
      <c r="AN27" s="512"/>
    </row>
    <row r="28" spans="1:40" ht="18" customHeight="1">
      <c r="A28" s="227"/>
      <c r="B28" s="173"/>
      <c r="C28" s="174"/>
      <c r="D28" s="175"/>
      <c r="E28" s="228"/>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8">
        <f t="shared" si="2"/>
        <v>0</v>
      </c>
      <c r="AL28" s="179">
        <f t="shared" si="0"/>
        <v>0</v>
      </c>
      <c r="AM28" s="511"/>
      <c r="AN28" s="512"/>
    </row>
    <row r="29" spans="1:40" ht="18" customHeight="1">
      <c r="A29" s="227"/>
      <c r="B29" s="173"/>
      <c r="C29" s="174"/>
      <c r="D29" s="175"/>
      <c r="E29" s="228"/>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8">
        <f t="shared" si="1"/>
        <v>0</v>
      </c>
      <c r="AL29" s="179">
        <f t="shared" si="0"/>
        <v>0</v>
      </c>
      <c r="AM29" s="536"/>
      <c r="AN29" s="536"/>
    </row>
    <row r="30" spans="1:40" ht="18" customHeight="1">
      <c r="A30" s="468" t="s">
        <v>91</v>
      </c>
      <c r="B30" s="452"/>
      <c r="C30" s="452"/>
      <c r="D30" s="452"/>
      <c r="E30" s="452"/>
      <c r="F30" s="180">
        <f t="shared" ref="F30:AJ30" si="3">+SUM(F12:F29)</f>
        <v>0</v>
      </c>
      <c r="G30" s="180">
        <f t="shared" si="3"/>
        <v>0</v>
      </c>
      <c r="H30" s="180">
        <f t="shared" si="3"/>
        <v>0</v>
      </c>
      <c r="I30" s="180">
        <f t="shared" si="3"/>
        <v>0</v>
      </c>
      <c r="J30" s="180">
        <f t="shared" si="3"/>
        <v>0</v>
      </c>
      <c r="K30" s="180">
        <f t="shared" si="3"/>
        <v>0</v>
      </c>
      <c r="L30" s="180">
        <f t="shared" si="3"/>
        <v>0</v>
      </c>
      <c r="M30" s="180">
        <f t="shared" si="3"/>
        <v>0</v>
      </c>
      <c r="N30" s="180">
        <f t="shared" si="3"/>
        <v>0</v>
      </c>
      <c r="O30" s="180">
        <f t="shared" si="3"/>
        <v>0</v>
      </c>
      <c r="P30" s="180">
        <f t="shared" si="3"/>
        <v>0</v>
      </c>
      <c r="Q30" s="180">
        <f t="shared" si="3"/>
        <v>0</v>
      </c>
      <c r="R30" s="180">
        <f t="shared" si="3"/>
        <v>0</v>
      </c>
      <c r="S30" s="180">
        <f t="shared" si="3"/>
        <v>0</v>
      </c>
      <c r="T30" s="180">
        <f t="shared" si="3"/>
        <v>0</v>
      </c>
      <c r="U30" s="180">
        <f t="shared" si="3"/>
        <v>0</v>
      </c>
      <c r="V30" s="180">
        <f t="shared" si="3"/>
        <v>0</v>
      </c>
      <c r="W30" s="180">
        <f t="shared" si="3"/>
        <v>0</v>
      </c>
      <c r="X30" s="180">
        <f t="shared" si="3"/>
        <v>0</v>
      </c>
      <c r="Y30" s="180">
        <f t="shared" si="3"/>
        <v>0</v>
      </c>
      <c r="Z30" s="180">
        <f t="shared" si="3"/>
        <v>0</v>
      </c>
      <c r="AA30" s="180">
        <f t="shared" si="3"/>
        <v>0</v>
      </c>
      <c r="AB30" s="180">
        <f t="shared" si="3"/>
        <v>0</v>
      </c>
      <c r="AC30" s="180">
        <f t="shared" si="3"/>
        <v>0</v>
      </c>
      <c r="AD30" s="180">
        <f t="shared" si="3"/>
        <v>0</v>
      </c>
      <c r="AE30" s="180">
        <f t="shared" si="3"/>
        <v>0</v>
      </c>
      <c r="AF30" s="180">
        <f t="shared" si="3"/>
        <v>0</v>
      </c>
      <c r="AG30" s="180">
        <f t="shared" si="3"/>
        <v>0</v>
      </c>
      <c r="AH30" s="180">
        <f t="shared" si="3"/>
        <v>0</v>
      </c>
      <c r="AI30" s="180">
        <f t="shared" si="3"/>
        <v>0</v>
      </c>
      <c r="AJ30" s="180">
        <f t="shared" si="3"/>
        <v>0</v>
      </c>
      <c r="AK30" s="178">
        <f t="shared" si="1"/>
        <v>0</v>
      </c>
      <c r="AL30" s="179">
        <f t="shared" si="0"/>
        <v>0</v>
      </c>
      <c r="AM30" s="481"/>
      <c r="AN30" s="481"/>
    </row>
    <row r="31" spans="1:40" ht="18" customHeight="1">
      <c r="A31" s="468" t="s">
        <v>93</v>
      </c>
      <c r="B31" s="452"/>
      <c r="C31" s="452"/>
      <c r="D31" s="452"/>
      <c r="E31" s="453"/>
      <c r="F31" s="181">
        <v>8</v>
      </c>
      <c r="G31" s="181">
        <v>8</v>
      </c>
      <c r="H31" s="181">
        <v>8</v>
      </c>
      <c r="I31" s="181">
        <v>8</v>
      </c>
      <c r="J31" s="181"/>
      <c r="K31" s="181"/>
      <c r="L31" s="181">
        <v>8</v>
      </c>
      <c r="M31" s="181">
        <v>8</v>
      </c>
      <c r="N31" s="181">
        <v>8</v>
      </c>
      <c r="O31" s="181">
        <v>8</v>
      </c>
      <c r="P31" s="181">
        <v>8</v>
      </c>
      <c r="Q31" s="181"/>
      <c r="R31" s="181"/>
      <c r="S31" s="181">
        <v>8</v>
      </c>
      <c r="T31" s="181">
        <v>8</v>
      </c>
      <c r="U31" s="181">
        <v>8</v>
      </c>
      <c r="V31" s="181">
        <v>8</v>
      </c>
      <c r="W31" s="181">
        <v>8</v>
      </c>
      <c r="X31" s="181"/>
      <c r="Y31" s="181"/>
      <c r="Z31" s="181">
        <v>8</v>
      </c>
      <c r="AA31" s="181">
        <v>8</v>
      </c>
      <c r="AB31" s="181">
        <v>8</v>
      </c>
      <c r="AC31" s="181">
        <v>8</v>
      </c>
      <c r="AD31" s="181">
        <v>8</v>
      </c>
      <c r="AE31" s="181"/>
      <c r="AF31" s="181"/>
      <c r="AG31" s="181">
        <v>8</v>
      </c>
      <c r="AH31" s="181">
        <v>8</v>
      </c>
      <c r="AI31" s="181">
        <v>8</v>
      </c>
      <c r="AJ31" s="181"/>
      <c r="AK31" s="182"/>
      <c r="AL31" s="182"/>
      <c r="AM31" s="481"/>
      <c r="AN31" s="481"/>
    </row>
    <row r="32" spans="1:40" ht="15" customHeight="1">
      <c r="A32" s="163"/>
      <c r="B32" s="163"/>
      <c r="C32" s="163"/>
      <c r="D32" s="163"/>
      <c r="E32" s="16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63"/>
      <c r="AL32" s="163"/>
      <c r="AM32" s="154"/>
    </row>
    <row r="33" spans="1:40" ht="15" customHeight="1">
      <c r="A33" s="163"/>
      <c r="B33" s="163"/>
      <c r="C33" s="163"/>
      <c r="D33" s="163"/>
      <c r="E33" s="16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63"/>
      <c r="AL33" s="163"/>
      <c r="AM33" s="154"/>
    </row>
    <row r="34" spans="1:40" ht="15" customHeight="1" thickBot="1">
      <c r="A34" s="163"/>
      <c r="B34" s="163"/>
      <c r="C34" s="163"/>
      <c r="D34" s="163"/>
      <c r="E34" s="16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63"/>
      <c r="AL34" s="163"/>
      <c r="AM34" s="154"/>
    </row>
    <row r="35" spans="1:40" s="166" customFormat="1" ht="18" customHeight="1" thickBot="1">
      <c r="A35" s="226"/>
      <c r="B35" s="456" t="s">
        <v>297</v>
      </c>
      <c r="C35" s="456"/>
      <c r="D35" s="456"/>
      <c r="E35" s="456"/>
      <c r="F35" s="456"/>
      <c r="G35" s="456"/>
      <c r="H35" s="456"/>
      <c r="I35" s="456"/>
      <c r="J35" s="456"/>
      <c r="K35" s="456"/>
      <c r="L35" s="456"/>
      <c r="M35" s="456"/>
      <c r="N35" s="456"/>
      <c r="O35" s="456"/>
      <c r="P35" s="456"/>
      <c r="Q35" s="456"/>
      <c r="R35" s="456"/>
      <c r="S35" s="456"/>
      <c r="T35" s="456"/>
      <c r="U35" s="456"/>
      <c r="V35" s="456"/>
      <c r="W35" s="456"/>
      <c r="X35" s="456"/>
      <c r="Y35" s="456"/>
      <c r="Z35" s="456"/>
      <c r="AA35" s="456"/>
      <c r="AB35" s="456"/>
      <c r="AC35" s="456"/>
      <c r="AD35" s="456"/>
      <c r="AE35" s="456"/>
      <c r="AF35" s="456"/>
      <c r="AG35" s="456"/>
      <c r="AH35" s="456"/>
      <c r="AI35" s="456"/>
      <c r="AJ35" s="456"/>
      <c r="AK35" s="456"/>
      <c r="AL35" s="456"/>
      <c r="AM35" s="456"/>
      <c r="AN35" s="165"/>
    </row>
    <row r="36" spans="1:40" ht="18" customHeight="1">
      <c r="A36" s="529" t="s">
        <v>248</v>
      </c>
      <c r="B36" s="482"/>
      <c r="C36" s="163">
        <f>C5</f>
        <v>6</v>
      </c>
      <c r="D36" s="163" t="s">
        <v>249</v>
      </c>
      <c r="E36" s="231" t="s">
        <v>250</v>
      </c>
      <c r="F36" s="530">
        <v>20</v>
      </c>
      <c r="G36" s="531"/>
      <c r="H36" s="531"/>
      <c r="I36" s="232" t="s">
        <v>251</v>
      </c>
      <c r="J36" s="532" t="s">
        <v>252</v>
      </c>
      <c r="K36" s="532"/>
      <c r="L36" s="532"/>
      <c r="M36" s="532"/>
      <c r="N36" s="532"/>
      <c r="O36" s="532"/>
      <c r="P36" s="532">
        <v>3</v>
      </c>
      <c r="Q36" s="532"/>
      <c r="R36" s="532"/>
      <c r="S36" s="532" t="s">
        <v>253</v>
      </c>
      <c r="T36" s="532"/>
      <c r="U36" s="186"/>
      <c r="V36" s="186"/>
      <c r="W36" s="186"/>
      <c r="X36" s="186"/>
      <c r="Y36" s="186"/>
      <c r="Z36" s="186"/>
      <c r="AA36" s="186"/>
      <c r="AB36" s="186"/>
      <c r="AC36" s="186"/>
      <c r="AD36" s="186"/>
      <c r="AE36" s="186"/>
      <c r="AF36" s="186"/>
      <c r="AG36" s="186"/>
      <c r="AH36" s="186"/>
      <c r="AI36" s="186"/>
      <c r="AJ36" s="186"/>
      <c r="AK36" s="461" t="s">
        <v>191</v>
      </c>
      <c r="AL36" s="461" t="s">
        <v>192</v>
      </c>
      <c r="AM36" s="477" t="s">
        <v>193</v>
      </c>
      <c r="AN36" s="477"/>
    </row>
    <row r="37" spans="1:40" ht="18" customHeight="1">
      <c r="A37" s="533" t="s">
        <v>254</v>
      </c>
      <c r="B37" s="525" t="s">
        <v>255</v>
      </c>
      <c r="C37" s="525" t="s">
        <v>256</v>
      </c>
      <c r="D37" s="525" t="s">
        <v>257</v>
      </c>
      <c r="E37" s="525" t="s">
        <v>258</v>
      </c>
      <c r="F37" s="468" t="s">
        <v>259</v>
      </c>
      <c r="G37" s="452"/>
      <c r="H37" s="452"/>
      <c r="I37" s="452"/>
      <c r="J37" s="452"/>
      <c r="K37" s="452"/>
      <c r="L37" s="453"/>
      <c r="M37" s="464" t="s">
        <v>260</v>
      </c>
      <c r="N37" s="464"/>
      <c r="O37" s="464"/>
      <c r="P37" s="464"/>
      <c r="Q37" s="464"/>
      <c r="R37" s="464"/>
      <c r="S37" s="464"/>
      <c r="T37" s="464" t="s">
        <v>261</v>
      </c>
      <c r="U37" s="464"/>
      <c r="V37" s="464"/>
      <c r="W37" s="464"/>
      <c r="X37" s="464"/>
      <c r="Y37" s="464"/>
      <c r="Z37" s="464"/>
      <c r="AA37" s="464" t="s">
        <v>262</v>
      </c>
      <c r="AB37" s="464"/>
      <c r="AC37" s="464"/>
      <c r="AD37" s="464"/>
      <c r="AE37" s="464"/>
      <c r="AF37" s="464"/>
      <c r="AG37" s="464"/>
      <c r="AH37" s="468" t="s">
        <v>263</v>
      </c>
      <c r="AI37" s="452"/>
      <c r="AJ37" s="452"/>
      <c r="AK37" s="462"/>
      <c r="AL37" s="462"/>
      <c r="AM37" s="478"/>
      <c r="AN37" s="478"/>
    </row>
    <row r="38" spans="1:40" ht="18" customHeight="1">
      <c r="A38" s="534"/>
      <c r="B38" s="482"/>
      <c r="C38" s="482"/>
      <c r="D38" s="482"/>
      <c r="E38" s="482"/>
      <c r="F38" s="188">
        <f t="shared" ref="F38:AJ38" si="4">F11</f>
        <v>45748</v>
      </c>
      <c r="G38" s="188">
        <f t="shared" si="4"/>
        <v>45749</v>
      </c>
      <c r="H38" s="188">
        <f t="shared" si="4"/>
        <v>45750</v>
      </c>
      <c r="I38" s="188">
        <f t="shared" si="4"/>
        <v>45751</v>
      </c>
      <c r="J38" s="188">
        <f t="shared" si="4"/>
        <v>45752</v>
      </c>
      <c r="K38" s="188">
        <f t="shared" si="4"/>
        <v>45753</v>
      </c>
      <c r="L38" s="188">
        <f t="shared" si="4"/>
        <v>45754</v>
      </c>
      <c r="M38" s="188">
        <f t="shared" si="4"/>
        <v>45755</v>
      </c>
      <c r="N38" s="188">
        <f t="shared" si="4"/>
        <v>45756</v>
      </c>
      <c r="O38" s="188">
        <f t="shared" si="4"/>
        <v>45757</v>
      </c>
      <c r="P38" s="188">
        <f t="shared" si="4"/>
        <v>45758</v>
      </c>
      <c r="Q38" s="188">
        <f t="shared" si="4"/>
        <v>45759</v>
      </c>
      <c r="R38" s="188">
        <f t="shared" si="4"/>
        <v>45760</v>
      </c>
      <c r="S38" s="188">
        <f t="shared" si="4"/>
        <v>45761</v>
      </c>
      <c r="T38" s="188">
        <f t="shared" si="4"/>
        <v>45762</v>
      </c>
      <c r="U38" s="188">
        <f t="shared" si="4"/>
        <v>45763</v>
      </c>
      <c r="V38" s="188">
        <f t="shared" si="4"/>
        <v>45764</v>
      </c>
      <c r="W38" s="188">
        <f t="shared" si="4"/>
        <v>45765</v>
      </c>
      <c r="X38" s="188">
        <f t="shared" si="4"/>
        <v>45766</v>
      </c>
      <c r="Y38" s="188">
        <f t="shared" si="4"/>
        <v>45767</v>
      </c>
      <c r="Z38" s="188">
        <f t="shared" si="4"/>
        <v>45768</v>
      </c>
      <c r="AA38" s="188">
        <f t="shared" si="4"/>
        <v>45769</v>
      </c>
      <c r="AB38" s="188">
        <f t="shared" si="4"/>
        <v>45770</v>
      </c>
      <c r="AC38" s="188">
        <f t="shared" si="4"/>
        <v>45771</v>
      </c>
      <c r="AD38" s="188">
        <f t="shared" si="4"/>
        <v>45772</v>
      </c>
      <c r="AE38" s="188">
        <f t="shared" si="4"/>
        <v>45773</v>
      </c>
      <c r="AF38" s="188">
        <f t="shared" si="4"/>
        <v>45774</v>
      </c>
      <c r="AG38" s="188">
        <f t="shared" si="4"/>
        <v>45775</v>
      </c>
      <c r="AH38" s="188">
        <f t="shared" si="4"/>
        <v>45776</v>
      </c>
      <c r="AI38" s="188">
        <f t="shared" si="4"/>
        <v>45777</v>
      </c>
      <c r="AJ38" s="233" t="str">
        <f t="shared" si="4"/>
        <v/>
      </c>
      <c r="AK38" s="462"/>
      <c r="AL38" s="462"/>
      <c r="AM38" s="478"/>
      <c r="AN38" s="478"/>
    </row>
    <row r="39" spans="1:40" ht="18" customHeight="1">
      <c r="A39" s="535"/>
      <c r="B39" s="463"/>
      <c r="C39" s="463"/>
      <c r="D39" s="463"/>
      <c r="E39" s="463"/>
      <c r="F39" s="189">
        <f t="shared" ref="F39:AJ39" si="5">F11</f>
        <v>45748</v>
      </c>
      <c r="G39" s="189">
        <f t="shared" si="5"/>
        <v>45749</v>
      </c>
      <c r="H39" s="189">
        <f t="shared" si="5"/>
        <v>45750</v>
      </c>
      <c r="I39" s="189">
        <f t="shared" si="5"/>
        <v>45751</v>
      </c>
      <c r="J39" s="189">
        <f t="shared" si="5"/>
        <v>45752</v>
      </c>
      <c r="K39" s="189">
        <f t="shared" si="5"/>
        <v>45753</v>
      </c>
      <c r="L39" s="189">
        <f t="shared" si="5"/>
        <v>45754</v>
      </c>
      <c r="M39" s="189">
        <f t="shared" si="5"/>
        <v>45755</v>
      </c>
      <c r="N39" s="189">
        <f t="shared" si="5"/>
        <v>45756</v>
      </c>
      <c r="O39" s="189">
        <f t="shared" si="5"/>
        <v>45757</v>
      </c>
      <c r="P39" s="189">
        <f t="shared" si="5"/>
        <v>45758</v>
      </c>
      <c r="Q39" s="189">
        <f t="shared" si="5"/>
        <v>45759</v>
      </c>
      <c r="R39" s="189">
        <f t="shared" si="5"/>
        <v>45760</v>
      </c>
      <c r="S39" s="189">
        <f t="shared" si="5"/>
        <v>45761</v>
      </c>
      <c r="T39" s="189">
        <f t="shared" si="5"/>
        <v>45762</v>
      </c>
      <c r="U39" s="189">
        <f t="shared" si="5"/>
        <v>45763</v>
      </c>
      <c r="V39" s="189">
        <f t="shared" si="5"/>
        <v>45764</v>
      </c>
      <c r="W39" s="189">
        <f t="shared" si="5"/>
        <v>45765</v>
      </c>
      <c r="X39" s="189">
        <f t="shared" si="5"/>
        <v>45766</v>
      </c>
      <c r="Y39" s="189">
        <f t="shared" si="5"/>
        <v>45767</v>
      </c>
      <c r="Z39" s="189">
        <f t="shared" si="5"/>
        <v>45768</v>
      </c>
      <c r="AA39" s="189">
        <f t="shared" si="5"/>
        <v>45769</v>
      </c>
      <c r="AB39" s="189">
        <f t="shared" si="5"/>
        <v>45770</v>
      </c>
      <c r="AC39" s="189">
        <f t="shared" si="5"/>
        <v>45771</v>
      </c>
      <c r="AD39" s="189">
        <f t="shared" si="5"/>
        <v>45772</v>
      </c>
      <c r="AE39" s="189">
        <f t="shared" si="5"/>
        <v>45773</v>
      </c>
      <c r="AF39" s="189">
        <f t="shared" si="5"/>
        <v>45774</v>
      </c>
      <c r="AG39" s="189">
        <f t="shared" si="5"/>
        <v>45775</v>
      </c>
      <c r="AH39" s="189">
        <f t="shared" si="5"/>
        <v>45776</v>
      </c>
      <c r="AI39" s="189">
        <f t="shared" si="5"/>
        <v>45777</v>
      </c>
      <c r="AJ39" s="234" t="str">
        <f t="shared" si="5"/>
        <v/>
      </c>
      <c r="AK39" s="462"/>
      <c r="AL39" s="462"/>
      <c r="AM39" s="478"/>
      <c r="AN39" s="478"/>
    </row>
    <row r="40" spans="1:40" ht="18" customHeight="1">
      <c r="A40" s="167"/>
      <c r="B40" s="190" t="s">
        <v>264</v>
      </c>
      <c r="C40" s="190" t="s">
        <v>183</v>
      </c>
      <c r="D40" s="191"/>
      <c r="E40" s="235"/>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236"/>
      <c r="AK40" s="180">
        <f>+SUM(F40:AJ40)</f>
        <v>0</v>
      </c>
      <c r="AL40" s="179">
        <f t="shared" ref="AL40:AL48" si="6">IF($AK$3="４週",AK40/4,AK40/(DAY(EOMONTH($F$10,0))/7))</f>
        <v>0</v>
      </c>
      <c r="AM40" s="511"/>
      <c r="AN40" s="512"/>
    </row>
    <row r="41" spans="1:40" ht="18" customHeight="1">
      <c r="A41" s="167"/>
      <c r="B41" s="190" t="s">
        <v>265</v>
      </c>
      <c r="C41" s="190" t="s">
        <v>183</v>
      </c>
      <c r="D41" s="191"/>
      <c r="E41" s="235"/>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236"/>
      <c r="AK41" s="180">
        <f t="shared" ref="AK41:AK47" si="7">+SUM(F41:AJ41)</f>
        <v>0</v>
      </c>
      <c r="AL41" s="179">
        <f t="shared" si="6"/>
        <v>0</v>
      </c>
      <c r="AM41" s="511"/>
      <c r="AN41" s="512"/>
    </row>
    <row r="42" spans="1:40" ht="18" customHeight="1">
      <c r="A42" s="167"/>
      <c r="B42" s="190"/>
      <c r="C42" s="190"/>
      <c r="D42" s="191"/>
      <c r="E42" s="235"/>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236"/>
      <c r="AK42" s="180">
        <f t="shared" si="7"/>
        <v>0</v>
      </c>
      <c r="AL42" s="179">
        <f t="shared" si="6"/>
        <v>0</v>
      </c>
      <c r="AM42" s="511"/>
      <c r="AN42" s="512"/>
    </row>
    <row r="43" spans="1:40" ht="18" customHeight="1">
      <c r="A43" s="167"/>
      <c r="B43" s="190"/>
      <c r="C43" s="190"/>
      <c r="D43" s="191"/>
      <c r="E43" s="23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236"/>
      <c r="AK43" s="180">
        <f t="shared" si="7"/>
        <v>0</v>
      </c>
      <c r="AL43" s="179">
        <f t="shared" si="6"/>
        <v>0</v>
      </c>
      <c r="AM43" s="511"/>
      <c r="AN43" s="512"/>
    </row>
    <row r="44" spans="1:40" ht="18" customHeight="1">
      <c r="A44" s="167"/>
      <c r="B44" s="190"/>
      <c r="C44" s="190"/>
      <c r="D44" s="191"/>
      <c r="E44" s="23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236"/>
      <c r="AK44" s="180">
        <f t="shared" si="7"/>
        <v>0</v>
      </c>
      <c r="AL44" s="179">
        <f t="shared" si="6"/>
        <v>0</v>
      </c>
      <c r="AM44" s="511"/>
      <c r="AN44" s="512"/>
    </row>
    <row r="45" spans="1:40" ht="18" customHeight="1">
      <c r="A45" s="167"/>
      <c r="B45" s="190"/>
      <c r="C45" s="190"/>
      <c r="D45" s="191"/>
      <c r="E45" s="23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236"/>
      <c r="AK45" s="180">
        <f>+SUM(F45:AJ45)</f>
        <v>0</v>
      </c>
      <c r="AL45" s="179">
        <f t="shared" si="6"/>
        <v>0</v>
      </c>
      <c r="AM45" s="229"/>
      <c r="AN45" s="230"/>
    </row>
    <row r="46" spans="1:40" ht="18" customHeight="1">
      <c r="A46" s="167"/>
      <c r="B46" s="190"/>
      <c r="C46" s="190"/>
      <c r="D46" s="191"/>
      <c r="E46" s="23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236"/>
      <c r="AK46" s="180">
        <f t="shared" si="7"/>
        <v>0</v>
      </c>
      <c r="AL46" s="179">
        <f t="shared" si="6"/>
        <v>0</v>
      </c>
      <c r="AM46" s="511"/>
      <c r="AN46" s="512"/>
    </row>
    <row r="47" spans="1:40" ht="18" customHeight="1" thickBot="1">
      <c r="A47" s="238"/>
      <c r="B47" s="192"/>
      <c r="C47" s="192"/>
      <c r="D47" s="193"/>
      <c r="E47" s="239"/>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240"/>
      <c r="AK47" s="241">
        <f t="shared" si="7"/>
        <v>0</v>
      </c>
      <c r="AL47" s="179">
        <f t="shared" si="6"/>
        <v>0</v>
      </c>
      <c r="AM47" s="511"/>
      <c r="AN47" s="512"/>
    </row>
    <row r="48" spans="1:40" ht="18" hidden="1" customHeight="1" thickBot="1">
      <c r="A48" s="492" t="s">
        <v>284</v>
      </c>
      <c r="B48" s="493"/>
      <c r="C48" s="493"/>
      <c r="D48" s="493"/>
      <c r="E48" s="494"/>
      <c r="F48" s="242">
        <f>SUM(F40:F47)</f>
        <v>0</v>
      </c>
      <c r="G48" s="242">
        <f t="shared" ref="G48:AJ48" si="8">SUM(G40:G47)</f>
        <v>0</v>
      </c>
      <c r="H48" s="242">
        <f t="shared" si="8"/>
        <v>0</v>
      </c>
      <c r="I48" s="242">
        <f t="shared" si="8"/>
        <v>0</v>
      </c>
      <c r="J48" s="242">
        <f t="shared" si="8"/>
        <v>0</v>
      </c>
      <c r="K48" s="242">
        <f t="shared" si="8"/>
        <v>0</v>
      </c>
      <c r="L48" s="242">
        <f t="shared" si="8"/>
        <v>0</v>
      </c>
      <c r="M48" s="242">
        <f t="shared" si="8"/>
        <v>0</v>
      </c>
      <c r="N48" s="242">
        <f t="shared" si="8"/>
        <v>0</v>
      </c>
      <c r="O48" s="242">
        <f t="shared" si="8"/>
        <v>0</v>
      </c>
      <c r="P48" s="242">
        <f t="shared" si="8"/>
        <v>0</v>
      </c>
      <c r="Q48" s="242">
        <f t="shared" si="8"/>
        <v>0</v>
      </c>
      <c r="R48" s="242">
        <f t="shared" si="8"/>
        <v>0</v>
      </c>
      <c r="S48" s="242">
        <f t="shared" si="8"/>
        <v>0</v>
      </c>
      <c r="T48" s="242">
        <f t="shared" si="8"/>
        <v>0</v>
      </c>
      <c r="U48" s="242">
        <f t="shared" si="8"/>
        <v>0</v>
      </c>
      <c r="V48" s="242">
        <f t="shared" si="8"/>
        <v>0</v>
      </c>
      <c r="W48" s="242">
        <f t="shared" si="8"/>
        <v>0</v>
      </c>
      <c r="X48" s="242">
        <f t="shared" si="8"/>
        <v>0</v>
      </c>
      <c r="Y48" s="242">
        <f t="shared" si="8"/>
        <v>0</v>
      </c>
      <c r="Z48" s="242">
        <f t="shared" si="8"/>
        <v>0</v>
      </c>
      <c r="AA48" s="242">
        <f t="shared" si="8"/>
        <v>0</v>
      </c>
      <c r="AB48" s="242">
        <f t="shared" si="8"/>
        <v>0</v>
      </c>
      <c r="AC48" s="242">
        <f t="shared" si="8"/>
        <v>0</v>
      </c>
      <c r="AD48" s="242">
        <f t="shared" si="8"/>
        <v>0</v>
      </c>
      <c r="AE48" s="242">
        <f t="shared" si="8"/>
        <v>0</v>
      </c>
      <c r="AF48" s="242">
        <f t="shared" si="8"/>
        <v>0</v>
      </c>
      <c r="AG48" s="242">
        <f t="shared" si="8"/>
        <v>0</v>
      </c>
      <c r="AH48" s="242">
        <f t="shared" si="8"/>
        <v>0</v>
      </c>
      <c r="AI48" s="242">
        <f t="shared" si="8"/>
        <v>0</v>
      </c>
      <c r="AJ48" s="242">
        <f t="shared" si="8"/>
        <v>0</v>
      </c>
      <c r="AK48" s="195">
        <f t="shared" ref="AK48" si="9">+SUM(F48:AJ48)</f>
        <v>0</v>
      </c>
      <c r="AL48" s="243">
        <f t="shared" si="6"/>
        <v>0</v>
      </c>
      <c r="AM48" s="244"/>
      <c r="AN48" s="245"/>
    </row>
    <row r="49" spans="1:43" ht="18.75" customHeight="1" thickTop="1" thickBot="1">
      <c r="A49" s="510" t="s">
        <v>266</v>
      </c>
      <c r="B49" s="457"/>
      <c r="C49" s="457"/>
      <c r="D49" s="457"/>
      <c r="E49" s="458"/>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246"/>
      <c r="AK49" s="519"/>
      <c r="AL49" s="516"/>
      <c r="AM49" s="513"/>
      <c r="AN49" s="513"/>
    </row>
    <row r="50" spans="1:43" ht="18" hidden="1" customHeight="1">
      <c r="A50" s="467" t="s">
        <v>269</v>
      </c>
      <c r="B50" s="454"/>
      <c r="C50" s="454"/>
      <c r="D50" s="454"/>
      <c r="E50" s="455"/>
      <c r="F50" s="198">
        <f>(SUM(F40:F47))/$P36</f>
        <v>0</v>
      </c>
      <c r="G50" s="198">
        <f>(SUM(G40:G47))/$P36</f>
        <v>0</v>
      </c>
      <c r="H50" s="198">
        <f>(SUM(H40:H47))/$P36</f>
        <v>0</v>
      </c>
      <c r="I50" s="198">
        <f t="shared" ref="I50:AG50" si="10">(SUM(I40:I47))/$P36</f>
        <v>0</v>
      </c>
      <c r="J50" s="198">
        <f t="shared" si="10"/>
        <v>0</v>
      </c>
      <c r="K50" s="198">
        <f t="shared" si="10"/>
        <v>0</v>
      </c>
      <c r="L50" s="198">
        <f t="shared" si="10"/>
        <v>0</v>
      </c>
      <c r="M50" s="198">
        <f t="shared" si="10"/>
        <v>0</v>
      </c>
      <c r="N50" s="198">
        <f t="shared" si="10"/>
        <v>0</v>
      </c>
      <c r="O50" s="198">
        <f t="shared" si="10"/>
        <v>0</v>
      </c>
      <c r="P50" s="198">
        <f>(SUM(P40:P47))/$P36</f>
        <v>0</v>
      </c>
      <c r="Q50" s="198">
        <f t="shared" si="10"/>
        <v>0</v>
      </c>
      <c r="R50" s="198">
        <f t="shared" si="10"/>
        <v>0</v>
      </c>
      <c r="S50" s="198">
        <f t="shared" si="10"/>
        <v>0</v>
      </c>
      <c r="T50" s="198">
        <f t="shared" si="10"/>
        <v>0</v>
      </c>
      <c r="U50" s="198">
        <f t="shared" si="10"/>
        <v>0</v>
      </c>
      <c r="V50" s="198">
        <f t="shared" si="10"/>
        <v>0</v>
      </c>
      <c r="W50" s="198">
        <f t="shared" si="10"/>
        <v>0</v>
      </c>
      <c r="X50" s="198">
        <f t="shared" si="10"/>
        <v>0</v>
      </c>
      <c r="Y50" s="198">
        <f t="shared" si="10"/>
        <v>0</v>
      </c>
      <c r="Z50" s="198">
        <f t="shared" si="10"/>
        <v>0</v>
      </c>
      <c r="AA50" s="198">
        <f t="shared" si="10"/>
        <v>0</v>
      </c>
      <c r="AB50" s="198">
        <f t="shared" si="10"/>
        <v>0</v>
      </c>
      <c r="AC50" s="198">
        <f t="shared" si="10"/>
        <v>0</v>
      </c>
      <c r="AD50" s="198">
        <f t="shared" si="10"/>
        <v>0</v>
      </c>
      <c r="AE50" s="198">
        <f t="shared" si="10"/>
        <v>0</v>
      </c>
      <c r="AF50" s="198">
        <f t="shared" si="10"/>
        <v>0</v>
      </c>
      <c r="AG50" s="198">
        <f t="shared" si="10"/>
        <v>0</v>
      </c>
      <c r="AH50" s="198">
        <f>(SUM(AH40:AH47))/$P36</f>
        <v>0</v>
      </c>
      <c r="AI50" s="198">
        <f>(SUM(AI40:AI47))/$P36</f>
        <v>0</v>
      </c>
      <c r="AJ50" s="198">
        <f>(SUM(AJ40:AJ47))/$P36</f>
        <v>0</v>
      </c>
      <c r="AK50" s="520"/>
      <c r="AL50" s="517"/>
      <c r="AM50" s="514"/>
      <c r="AN50" s="514"/>
    </row>
    <row r="51" spans="1:43" ht="18" hidden="1" customHeight="1" thickBot="1">
      <c r="A51" s="492" t="s">
        <v>267</v>
      </c>
      <c r="B51" s="493"/>
      <c r="C51" s="493"/>
      <c r="D51" s="493"/>
      <c r="E51" s="494"/>
      <c r="F51" s="201" t="str">
        <f>IF(F50&gt;=(F49/$C36),"〇","×")</f>
        <v>〇</v>
      </c>
      <c r="G51" s="201" t="str">
        <f>IF(G50&gt;=(G49/$C36),"〇","×")</f>
        <v>〇</v>
      </c>
      <c r="H51" s="201" t="str">
        <f t="shared" ref="H51:AJ51" si="11">IF(H50&gt;=(H49/$C36),"〇","×")</f>
        <v>〇</v>
      </c>
      <c r="I51" s="201" t="str">
        <f t="shared" si="11"/>
        <v>〇</v>
      </c>
      <c r="J51" s="201" t="str">
        <f t="shared" si="11"/>
        <v>〇</v>
      </c>
      <c r="K51" s="201" t="str">
        <f t="shared" si="11"/>
        <v>〇</v>
      </c>
      <c r="L51" s="201" t="str">
        <f t="shared" si="11"/>
        <v>〇</v>
      </c>
      <c r="M51" s="201" t="str">
        <f t="shared" si="11"/>
        <v>〇</v>
      </c>
      <c r="N51" s="201" t="str">
        <f t="shared" si="11"/>
        <v>〇</v>
      </c>
      <c r="O51" s="201" t="str">
        <f t="shared" si="11"/>
        <v>〇</v>
      </c>
      <c r="P51" s="201" t="str">
        <f t="shared" si="11"/>
        <v>〇</v>
      </c>
      <c r="Q51" s="201" t="str">
        <f t="shared" si="11"/>
        <v>〇</v>
      </c>
      <c r="R51" s="201" t="str">
        <f>IF(R50&gt;=(R49/$C36),"〇","×")</f>
        <v>〇</v>
      </c>
      <c r="S51" s="201" t="str">
        <f t="shared" si="11"/>
        <v>〇</v>
      </c>
      <c r="T51" s="201" t="str">
        <f t="shared" si="11"/>
        <v>〇</v>
      </c>
      <c r="U51" s="201" t="str">
        <f t="shared" si="11"/>
        <v>〇</v>
      </c>
      <c r="V51" s="201" t="str">
        <f t="shared" si="11"/>
        <v>〇</v>
      </c>
      <c r="W51" s="201" t="str">
        <f t="shared" si="11"/>
        <v>〇</v>
      </c>
      <c r="X51" s="201" t="str">
        <f t="shared" si="11"/>
        <v>〇</v>
      </c>
      <c r="Y51" s="201" t="str">
        <f t="shared" si="11"/>
        <v>〇</v>
      </c>
      <c r="Z51" s="201" t="str">
        <f t="shared" si="11"/>
        <v>〇</v>
      </c>
      <c r="AA51" s="201" t="str">
        <f t="shared" si="11"/>
        <v>〇</v>
      </c>
      <c r="AB51" s="201" t="str">
        <f t="shared" si="11"/>
        <v>〇</v>
      </c>
      <c r="AC51" s="201" t="str">
        <f t="shared" si="11"/>
        <v>〇</v>
      </c>
      <c r="AD51" s="201" t="str">
        <f t="shared" si="11"/>
        <v>〇</v>
      </c>
      <c r="AE51" s="201" t="str">
        <f t="shared" si="11"/>
        <v>〇</v>
      </c>
      <c r="AF51" s="201" t="str">
        <f t="shared" si="11"/>
        <v>〇</v>
      </c>
      <c r="AG51" s="201" t="str">
        <f t="shared" si="11"/>
        <v>〇</v>
      </c>
      <c r="AH51" s="201" t="str">
        <f t="shared" si="11"/>
        <v>〇</v>
      </c>
      <c r="AI51" s="201" t="str">
        <f t="shared" si="11"/>
        <v>〇</v>
      </c>
      <c r="AJ51" s="247" t="str">
        <f t="shared" si="11"/>
        <v>〇</v>
      </c>
      <c r="AK51" s="520"/>
      <c r="AL51" s="517"/>
      <c r="AM51" s="514"/>
      <c r="AN51" s="514"/>
    </row>
    <row r="52" spans="1:43" ht="15" hidden="1" customHeight="1">
      <c r="A52" s="522" t="s">
        <v>268</v>
      </c>
      <c r="B52" s="523"/>
      <c r="C52" s="523"/>
      <c r="D52" s="523"/>
      <c r="E52" s="524"/>
      <c r="F52" s="248" t="e">
        <f>ROUNDUP($AL57-F49,2)/$AJ58</f>
        <v>#VALUE!</v>
      </c>
      <c r="G52" s="248" t="e">
        <f t="shared" ref="G52:K52" si="12">ROUNDUP($AL57-G49,2)/$AJ58</f>
        <v>#VALUE!</v>
      </c>
      <c r="H52" s="248" t="e">
        <f t="shared" si="12"/>
        <v>#VALUE!</v>
      </c>
      <c r="I52" s="248" t="e">
        <f t="shared" si="12"/>
        <v>#VALUE!</v>
      </c>
      <c r="J52" s="248" t="e">
        <f t="shared" si="12"/>
        <v>#VALUE!</v>
      </c>
      <c r="K52" s="248" t="e">
        <f t="shared" si="12"/>
        <v>#VALUE!</v>
      </c>
      <c r="L52" s="248" t="e">
        <f t="shared" ref="L52:AJ52" si="13">ROUNDUP($AL57-L49,3)/$C6</f>
        <v>#VALUE!</v>
      </c>
      <c r="M52" s="248" t="e">
        <f t="shared" si="13"/>
        <v>#VALUE!</v>
      </c>
      <c r="N52" s="248" t="e">
        <f t="shared" si="13"/>
        <v>#VALUE!</v>
      </c>
      <c r="O52" s="248" t="e">
        <f t="shared" si="13"/>
        <v>#VALUE!</v>
      </c>
      <c r="P52" s="248" t="e">
        <f t="shared" si="13"/>
        <v>#VALUE!</v>
      </c>
      <c r="Q52" s="248" t="e">
        <f t="shared" si="13"/>
        <v>#VALUE!</v>
      </c>
      <c r="R52" s="248" t="e">
        <f t="shared" si="13"/>
        <v>#VALUE!</v>
      </c>
      <c r="S52" s="248" t="e">
        <f t="shared" si="13"/>
        <v>#VALUE!</v>
      </c>
      <c r="T52" s="248" t="e">
        <f t="shared" si="13"/>
        <v>#VALUE!</v>
      </c>
      <c r="U52" s="248" t="e">
        <f t="shared" si="13"/>
        <v>#VALUE!</v>
      </c>
      <c r="V52" s="248" t="e">
        <f t="shared" si="13"/>
        <v>#VALUE!</v>
      </c>
      <c r="W52" s="248" t="e">
        <f t="shared" si="13"/>
        <v>#VALUE!</v>
      </c>
      <c r="X52" s="248" t="e">
        <f t="shared" si="13"/>
        <v>#VALUE!</v>
      </c>
      <c r="Y52" s="248" t="e">
        <f t="shared" si="13"/>
        <v>#VALUE!</v>
      </c>
      <c r="Z52" s="248" t="e">
        <f t="shared" si="13"/>
        <v>#VALUE!</v>
      </c>
      <c r="AA52" s="248" t="e">
        <f t="shared" si="13"/>
        <v>#VALUE!</v>
      </c>
      <c r="AB52" s="248" t="e">
        <f t="shared" si="13"/>
        <v>#VALUE!</v>
      </c>
      <c r="AC52" s="248" t="e">
        <f t="shared" si="13"/>
        <v>#VALUE!</v>
      </c>
      <c r="AD52" s="248" t="e">
        <f t="shared" si="13"/>
        <v>#VALUE!</v>
      </c>
      <c r="AE52" s="248" t="e">
        <f t="shared" si="13"/>
        <v>#VALUE!</v>
      </c>
      <c r="AF52" s="248" t="e">
        <f t="shared" si="13"/>
        <v>#VALUE!</v>
      </c>
      <c r="AG52" s="248" t="e">
        <f t="shared" si="13"/>
        <v>#VALUE!</v>
      </c>
      <c r="AH52" s="248" t="e">
        <f t="shared" si="13"/>
        <v>#VALUE!</v>
      </c>
      <c r="AI52" s="248" t="e">
        <f t="shared" si="13"/>
        <v>#VALUE!</v>
      </c>
      <c r="AJ52" s="249" t="e">
        <f t="shared" si="13"/>
        <v>#VALUE!</v>
      </c>
      <c r="AK52" s="520"/>
      <c r="AL52" s="517"/>
      <c r="AM52" s="514"/>
      <c r="AN52" s="514"/>
    </row>
    <row r="53" spans="1:43" ht="18.75" customHeight="1" thickTop="1" thickBot="1">
      <c r="A53" s="510" t="s">
        <v>299</v>
      </c>
      <c r="B53" s="457"/>
      <c r="C53" s="457"/>
      <c r="D53" s="457"/>
      <c r="E53" s="458"/>
      <c r="F53" s="250"/>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2"/>
      <c r="AK53" s="521"/>
      <c r="AL53" s="518"/>
      <c r="AM53" s="515"/>
      <c r="AN53" s="515"/>
    </row>
    <row r="54" spans="1:43" ht="15" customHeight="1" thickTop="1">
      <c r="A54" s="163"/>
      <c r="B54" s="163"/>
      <c r="C54" s="163"/>
      <c r="D54" s="163"/>
      <c r="E54" s="16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63"/>
      <c r="AL54" s="163"/>
      <c r="AM54" s="154"/>
    </row>
    <row r="55" spans="1:43" ht="15" customHeight="1">
      <c r="A55" s="163"/>
      <c r="B55" s="163"/>
      <c r="C55" s="163"/>
      <c r="D55" s="163"/>
      <c r="E55" s="16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163"/>
      <c r="AL55" s="163"/>
      <c r="AM55" s="154"/>
    </row>
    <row r="56" spans="1:43" ht="21" customHeight="1" thickBot="1">
      <c r="A56" s="153" t="s">
        <v>245</v>
      </c>
      <c r="B56" s="163"/>
      <c r="C56" s="163"/>
      <c r="D56" s="163"/>
      <c r="E56" s="163"/>
      <c r="F56" s="163"/>
      <c r="G56" s="183"/>
      <c r="H56" s="183"/>
      <c r="I56" s="183"/>
      <c r="J56" s="183"/>
      <c r="K56" s="183"/>
      <c r="L56" s="183"/>
      <c r="M56" s="183"/>
      <c r="N56" s="183"/>
      <c r="O56" s="183"/>
      <c r="AM56" s="163"/>
      <c r="AN56" s="154"/>
    </row>
    <row r="57" spans="1:43" ht="24.95" customHeight="1">
      <c r="A57" s="464"/>
      <c r="B57" s="464"/>
      <c r="C57" s="464"/>
      <c r="D57" s="204">
        <v>4</v>
      </c>
      <c r="E57" s="204">
        <v>5</v>
      </c>
      <c r="F57" s="488">
        <v>6</v>
      </c>
      <c r="G57" s="488"/>
      <c r="H57" s="488"/>
      <c r="I57" s="488">
        <v>7</v>
      </c>
      <c r="J57" s="488"/>
      <c r="K57" s="488"/>
      <c r="L57" s="488">
        <v>8</v>
      </c>
      <c r="M57" s="488"/>
      <c r="N57" s="488"/>
      <c r="O57" s="488">
        <v>9</v>
      </c>
      <c r="P57" s="488"/>
      <c r="Q57" s="488"/>
      <c r="R57" s="488">
        <v>10</v>
      </c>
      <c r="S57" s="488"/>
      <c r="T57" s="488"/>
      <c r="U57" s="488">
        <v>11</v>
      </c>
      <c r="V57" s="488"/>
      <c r="W57" s="488"/>
      <c r="X57" s="488">
        <v>12</v>
      </c>
      <c r="Y57" s="488"/>
      <c r="Z57" s="488"/>
      <c r="AA57" s="488">
        <v>1</v>
      </c>
      <c r="AB57" s="488"/>
      <c r="AC57" s="488"/>
      <c r="AD57" s="488">
        <v>2</v>
      </c>
      <c r="AE57" s="488"/>
      <c r="AF57" s="488"/>
      <c r="AG57" s="488">
        <v>3</v>
      </c>
      <c r="AH57" s="488"/>
      <c r="AI57" s="488"/>
      <c r="AJ57" s="464" t="s">
        <v>147</v>
      </c>
      <c r="AK57" s="468"/>
      <c r="AL57" s="205" t="s">
        <v>202</v>
      </c>
      <c r="AM57" s="206"/>
      <c r="AN57" s="206"/>
      <c r="AO57" s="206"/>
      <c r="AP57" s="206"/>
      <c r="AQ57" s="206"/>
    </row>
    <row r="58" spans="1:43" ht="18" customHeight="1">
      <c r="A58" s="506" t="s">
        <v>205</v>
      </c>
      <c r="B58" s="506"/>
      <c r="C58" s="506"/>
      <c r="D58" s="177"/>
      <c r="E58" s="177"/>
      <c r="F58" s="498"/>
      <c r="G58" s="498"/>
      <c r="H58" s="498"/>
      <c r="I58" s="498"/>
      <c r="J58" s="498"/>
      <c r="K58" s="498"/>
      <c r="L58" s="498"/>
      <c r="M58" s="498"/>
      <c r="N58" s="498"/>
      <c r="O58" s="498"/>
      <c r="P58" s="498"/>
      <c r="Q58" s="498"/>
      <c r="R58" s="498"/>
      <c r="S58" s="498"/>
      <c r="T58" s="498"/>
      <c r="U58" s="498"/>
      <c r="V58" s="498"/>
      <c r="W58" s="498"/>
      <c r="X58" s="498"/>
      <c r="Y58" s="498"/>
      <c r="Z58" s="498"/>
      <c r="AA58" s="498"/>
      <c r="AB58" s="498"/>
      <c r="AC58" s="498"/>
      <c r="AD58" s="498"/>
      <c r="AE58" s="498"/>
      <c r="AF58" s="498"/>
      <c r="AG58" s="498"/>
      <c r="AH58" s="498"/>
      <c r="AI58" s="498"/>
      <c r="AJ58" s="499">
        <f>SUM(D58:AG58)</f>
        <v>0</v>
      </c>
      <c r="AK58" s="500"/>
      <c r="AL58" s="504" t="e">
        <f>ROUNDUP(AJ58/AJ59,1)</f>
        <v>#DIV/0!</v>
      </c>
      <c r="AM58" s="206"/>
      <c r="AN58" s="206"/>
      <c r="AO58" s="206"/>
      <c r="AP58" s="206"/>
      <c r="AQ58" s="206"/>
    </row>
    <row r="59" spans="1:43" ht="18" customHeight="1" thickBot="1">
      <c r="A59" s="506" t="s">
        <v>200</v>
      </c>
      <c r="B59" s="506"/>
      <c r="C59" s="506"/>
      <c r="D59" s="177"/>
      <c r="E59" s="177"/>
      <c r="F59" s="526"/>
      <c r="G59" s="527"/>
      <c r="H59" s="528"/>
      <c r="I59" s="526"/>
      <c r="J59" s="527"/>
      <c r="K59" s="528"/>
      <c r="L59" s="526"/>
      <c r="M59" s="527"/>
      <c r="N59" s="528"/>
      <c r="O59" s="526"/>
      <c r="P59" s="527"/>
      <c r="Q59" s="528"/>
      <c r="R59" s="526"/>
      <c r="S59" s="527"/>
      <c r="T59" s="528"/>
      <c r="U59" s="526"/>
      <c r="V59" s="527"/>
      <c r="W59" s="528"/>
      <c r="X59" s="526"/>
      <c r="Y59" s="527"/>
      <c r="Z59" s="528"/>
      <c r="AA59" s="526"/>
      <c r="AB59" s="527"/>
      <c r="AC59" s="528"/>
      <c r="AD59" s="526"/>
      <c r="AE59" s="527"/>
      <c r="AF59" s="528"/>
      <c r="AG59" s="526"/>
      <c r="AH59" s="527"/>
      <c r="AI59" s="528"/>
      <c r="AJ59" s="499">
        <f>+SUM(D59:AI59)</f>
        <v>0</v>
      </c>
      <c r="AK59" s="500"/>
      <c r="AL59" s="505"/>
      <c r="AM59" s="206"/>
      <c r="AN59" s="206"/>
      <c r="AO59" s="206"/>
      <c r="AP59" s="206"/>
      <c r="AQ59" s="206"/>
    </row>
    <row r="60" spans="1:43" ht="5.0999999999999996" customHeight="1">
      <c r="A60" s="207"/>
      <c r="B60" s="207"/>
      <c r="C60" s="207"/>
      <c r="D60" s="206"/>
      <c r="E60" s="206"/>
      <c r="F60" s="206"/>
      <c r="G60" s="206"/>
      <c r="H60" s="206"/>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208"/>
      <c r="AK60" s="183"/>
      <c r="AL60" s="163"/>
      <c r="AM60" s="163"/>
      <c r="AN60" s="154"/>
    </row>
    <row r="61" spans="1:43" ht="18" customHeight="1">
      <c r="A61" s="153" t="s">
        <v>201</v>
      </c>
      <c r="B61" s="183"/>
      <c r="D61" s="183"/>
      <c r="E61" s="183"/>
      <c r="F61" s="183"/>
      <c r="G61" s="183"/>
      <c r="H61" s="183"/>
      <c r="I61" s="206"/>
      <c r="J61" s="206"/>
      <c r="K61" s="206"/>
      <c r="L61" s="206"/>
      <c r="M61" s="206"/>
      <c r="N61" s="206"/>
      <c r="O61" s="183"/>
      <c r="P61" s="183"/>
      <c r="Q61" s="183"/>
      <c r="R61" s="183"/>
      <c r="S61" s="183"/>
      <c r="T61" s="183"/>
      <c r="U61" s="183"/>
      <c r="V61" s="183"/>
      <c r="W61" s="163"/>
      <c r="X61" s="183"/>
      <c r="Y61" s="183"/>
      <c r="Z61" s="183"/>
      <c r="AA61" s="183"/>
      <c r="AB61" s="183"/>
      <c r="AC61" s="183"/>
      <c r="AD61" s="183"/>
      <c r="AE61" s="183"/>
      <c r="AF61" s="183"/>
      <c r="AG61" s="183"/>
      <c r="AH61" s="183"/>
      <c r="AI61" s="183"/>
      <c r="AJ61" s="208"/>
      <c r="AK61" s="183"/>
      <c r="AL61" s="163"/>
      <c r="AM61" s="163"/>
      <c r="AN61" s="154"/>
    </row>
    <row r="62" spans="1:43" ht="24.95" customHeight="1">
      <c r="A62" s="464" t="s">
        <v>195</v>
      </c>
      <c r="B62" s="464"/>
      <c r="C62" s="464" t="s">
        <v>109</v>
      </c>
      <c r="D62" s="464"/>
      <c r="E62" s="462" t="s">
        <v>207</v>
      </c>
      <c r="F62" s="462"/>
      <c r="G62" s="462"/>
      <c r="H62" s="462"/>
      <c r="I62" s="206"/>
      <c r="J62" s="206"/>
      <c r="K62" s="206"/>
      <c r="L62" s="206"/>
      <c r="M62" s="206"/>
      <c r="N62" s="206"/>
      <c r="O62" s="206"/>
      <c r="P62" s="206"/>
      <c r="Q62" s="206"/>
      <c r="R62" s="206"/>
      <c r="S62" s="206"/>
      <c r="T62" s="206"/>
      <c r="U62" s="206"/>
      <c r="W62" s="163"/>
      <c r="X62" s="183"/>
      <c r="Y62" s="183"/>
      <c r="Z62" s="183"/>
      <c r="AA62" s="183"/>
      <c r="AB62" s="183"/>
      <c r="AC62" s="183"/>
      <c r="AD62" s="183"/>
      <c r="AE62" s="183"/>
      <c r="AF62" s="183"/>
      <c r="AG62" s="183"/>
      <c r="AH62" s="183"/>
      <c r="AI62" s="183"/>
      <c r="AJ62" s="208"/>
      <c r="AK62" s="183"/>
      <c r="AL62" s="163"/>
      <c r="AM62" s="163"/>
      <c r="AN62" s="154"/>
    </row>
    <row r="63" spans="1:43" ht="18" customHeight="1">
      <c r="A63" s="462" t="s">
        <v>203</v>
      </c>
      <c r="B63" s="462"/>
      <c r="C63" s="508" t="e">
        <f>ROUNDDOWN(IF(AL58&lt;=60,1,1+ROUNDUP((AL58-60)/40,0)),1)</f>
        <v>#DIV/0!</v>
      </c>
      <c r="D63" s="508"/>
      <c r="E63" s="508" t="e">
        <f>IF(AL58/C5&lt;1.1,"1.1以上",ROUNDDOWN(AL58/C5,1))</f>
        <v>#DIV/0!</v>
      </c>
      <c r="F63" s="508"/>
      <c r="G63" s="508"/>
      <c r="H63" s="508"/>
      <c r="I63" s="253" t="e">
        <f>IF(E63&lt;1.1,"☚人員基準を満たしていません","")</f>
        <v>#DIV/0!</v>
      </c>
      <c r="J63" s="206"/>
      <c r="K63" s="206"/>
      <c r="L63" s="206"/>
      <c r="M63" s="206"/>
      <c r="N63" s="206"/>
      <c r="O63" s="206"/>
      <c r="P63" s="206"/>
      <c r="Q63" s="206"/>
      <c r="R63" s="206"/>
      <c r="S63" s="206"/>
      <c r="T63" s="206"/>
      <c r="U63" s="206"/>
      <c r="W63" s="163"/>
      <c r="X63" s="183"/>
      <c r="Y63" s="183"/>
      <c r="Z63" s="183"/>
      <c r="AA63" s="183"/>
      <c r="AB63" s="183"/>
      <c r="AC63" s="183"/>
      <c r="AD63" s="183"/>
      <c r="AE63" s="183"/>
      <c r="AF63" s="183"/>
      <c r="AG63" s="183"/>
      <c r="AH63" s="183"/>
      <c r="AI63" s="183"/>
      <c r="AJ63" s="208"/>
      <c r="AK63" s="183"/>
      <c r="AL63" s="163"/>
      <c r="AM63" s="163"/>
      <c r="AN63" s="154"/>
    </row>
    <row r="64" spans="1:43" ht="5.0999999999999996" customHeight="1">
      <c r="A64" s="207"/>
      <c r="B64" s="207"/>
      <c r="C64" s="207"/>
      <c r="D64" s="207"/>
      <c r="E64" s="207"/>
      <c r="F64" s="207"/>
      <c r="G64" s="207"/>
      <c r="H64" s="207"/>
      <c r="I64" s="207"/>
      <c r="J64" s="183"/>
      <c r="K64" s="183"/>
      <c r="L64" s="183"/>
      <c r="M64" s="208"/>
      <c r="N64" s="183"/>
      <c r="O64" s="183"/>
      <c r="P64" s="183"/>
      <c r="Q64" s="206"/>
      <c r="W64" s="163"/>
      <c r="X64" s="183"/>
      <c r="Y64" s="183"/>
      <c r="Z64" s="183"/>
      <c r="AA64" s="183"/>
      <c r="AB64" s="183"/>
      <c r="AC64" s="183"/>
      <c r="AD64" s="183"/>
      <c r="AE64" s="183"/>
      <c r="AF64" s="183"/>
      <c r="AG64" s="183"/>
      <c r="AH64" s="183"/>
      <c r="AI64" s="183"/>
      <c r="AJ64" s="208"/>
      <c r="AK64" s="183"/>
      <c r="AL64" s="163"/>
      <c r="AM64" s="163"/>
      <c r="AN64" s="154"/>
    </row>
    <row r="65" spans="1:40" ht="21" customHeight="1">
      <c r="A65" s="153" t="s">
        <v>204</v>
      </c>
      <c r="B65" s="157"/>
      <c r="C65" s="158"/>
      <c r="D65" s="158"/>
      <c r="E65" s="158"/>
      <c r="F65" s="158"/>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8"/>
      <c r="AM65" s="158"/>
      <c r="AN65" s="154"/>
    </row>
    <row r="66" spans="1:40" ht="24.95" customHeight="1">
      <c r="A66" s="154"/>
      <c r="B66" s="163"/>
      <c r="C66" s="501" t="s">
        <v>286</v>
      </c>
      <c r="D66" s="502"/>
      <c r="E66" s="509" t="s">
        <v>287</v>
      </c>
      <c r="F66" s="509"/>
      <c r="G66" s="509"/>
      <c r="H66" s="509"/>
      <c r="I66" s="501" t="s">
        <v>265</v>
      </c>
      <c r="J66" s="502"/>
      <c r="K66" s="502"/>
      <c r="L66" s="502"/>
      <c r="M66" s="502"/>
      <c r="N66" s="503"/>
      <c r="O66" s="501" t="s">
        <v>264</v>
      </c>
      <c r="P66" s="502"/>
      <c r="Q66" s="502"/>
      <c r="R66" s="502"/>
      <c r="S66" s="502"/>
      <c r="T66" s="503"/>
      <c r="U66" s="501" t="s">
        <v>290</v>
      </c>
      <c r="V66" s="502"/>
      <c r="W66" s="502"/>
      <c r="X66" s="502"/>
      <c r="Y66" s="502"/>
      <c r="Z66" s="503"/>
      <c r="AA66" s="501" t="s">
        <v>291</v>
      </c>
      <c r="AB66" s="502"/>
      <c r="AC66" s="502"/>
      <c r="AD66" s="502"/>
      <c r="AE66" s="502"/>
      <c r="AF66" s="503"/>
      <c r="AG66" s="509" t="s">
        <v>288</v>
      </c>
      <c r="AH66" s="509"/>
      <c r="AI66" s="509"/>
      <c r="AJ66" s="509"/>
      <c r="AK66" s="509"/>
      <c r="AL66" s="509" t="s">
        <v>289</v>
      </c>
      <c r="AM66" s="509"/>
      <c r="AN66" s="154"/>
    </row>
    <row r="67" spans="1:40" ht="24.95" customHeight="1">
      <c r="A67" s="154"/>
      <c r="B67" s="168" t="s">
        <v>194</v>
      </c>
      <c r="C67" s="501" t="e">
        <f>IF($AK$3="４週", (SUMIFS($AK$12:$AK$29,$B$12:$B$29,C66) + SUMIFS($AK$40:$AK$47,$B$40:$B$47,C66))/4/$AH$5, IF($AK$3="歴月", (SUMIFS($AK$12:$AK$29,$B$12:$B$29,C66) + SUMIFS($AK$40:$AK$47,$B$40:$B$47,C66))/$AL$5, "記載する期間を選択してください"))</f>
        <v>#DIV/0!</v>
      </c>
      <c r="D67" s="503"/>
      <c r="E67" s="501" t="e">
        <f>IF($AK$3="４週", (SUMIFS($AK$12:$AK$29,$B$12:$B$29,E66) + SUMIFS($AK$40:$AK$47,$B$40:$B$47,E66))/4/$AH$5, IF($AK$3="歴月", (SUMIFS($AK$12:$AK$29,$B$12:$B$29,E66) + SUMIFS($AK$40:$AK$47,$B$40:$B$47,E66))/$AL$5, "記載する期間を選択してください"))</f>
        <v>#DIV/0!</v>
      </c>
      <c r="F67" s="502"/>
      <c r="G67" s="502"/>
      <c r="H67" s="503"/>
      <c r="I67" s="501" t="e">
        <f>IF($AK$3="４週", (SUMIFS($AK$12:$AK$29,$B$12:$B$29,I66) + SUMIFS($AK$40:$AK$47,$B$40:$B$47,I66))/4/$AH$5, IF($AK$3="歴月", (SUMIFS($AK$12:$AK$29,$B$12:$B$29,I66) + SUMIFS($AK$40:$AK$47,$B$40:$B$47,I66))/$AL$5, "記載する期間を選択してください"))</f>
        <v>#DIV/0!</v>
      </c>
      <c r="J67" s="502"/>
      <c r="K67" s="502"/>
      <c r="L67" s="502"/>
      <c r="M67" s="502"/>
      <c r="N67" s="503"/>
      <c r="O67" s="501" t="e">
        <f>IF($AK$3="４週", (SUMIFS($AK$12:$AK$29,$B$12:$B$29,O66) + SUMIFS($AK$40:$AK$47,$B$40:$B$47,O66))/4/$AH$5, IF($AK$3="歴月", (SUMIFS($AK$12:$AK$29,$B$12:$B$29,O66) + SUMIFS($AK$40:$AK$47,$B$40:$B$47,O66))/$AL$5, "記載する期間を選択してください"))</f>
        <v>#DIV/0!</v>
      </c>
      <c r="P67" s="502"/>
      <c r="Q67" s="502"/>
      <c r="R67" s="502"/>
      <c r="S67" s="502"/>
      <c r="T67" s="503"/>
      <c r="U67" s="501" t="e">
        <f>IF($AK$3="４週", (SUMIFS($AK$12:$AK$29,$B$12:$B$29,U66) + SUMIFS($AK$40:$AK$47,$B$40:$B$47,U66))/4/$AH$5, IF($AK$3="歴月", (SUMIFS($AK$12:$AK$29,$B$12:$B$29,U66) + SUMIFS($AK$40:$AK$47,$B$40:$B$47,U66))/$AL$5, "記載する期間を選択してください"))</f>
        <v>#DIV/0!</v>
      </c>
      <c r="V67" s="502"/>
      <c r="W67" s="502"/>
      <c r="X67" s="502"/>
      <c r="Y67" s="502"/>
      <c r="Z67" s="503"/>
      <c r="AA67" s="501" t="e">
        <f>IF($AK$3="４週", (SUMIFS($AK$12:$AK$29,$B$12:$B$29,AA66) + SUMIFS($AK$40:$AK$47,$B$40:$B$47,AA66))/4/$AH$5, IF($AK$3="歴月", (SUMIFS($AK$12:$AK$29,$B$12:$B$29,AA66) + SUMIFS($AK$40:$AK$47,$B$40:$B$47,AA66))/$AL$5, "記載する期間を選択してください"))</f>
        <v>#DIV/0!</v>
      </c>
      <c r="AB67" s="502"/>
      <c r="AC67" s="502"/>
      <c r="AD67" s="502"/>
      <c r="AE67" s="502"/>
      <c r="AF67" s="503"/>
      <c r="AG67" s="501" t="e">
        <f>IF($AK$3="４週",SUMIFS($AK$12:$AK$29,$B$12:$B$29,AG66)/4/$AH$5,IF($AK$3="歴月",SUMIFS($AK$12:$AK$29,$B$12:$B$29,AG66)/$AL$5,"記載する期間を選択してください"))</f>
        <v>#DIV/0!</v>
      </c>
      <c r="AH67" s="502"/>
      <c r="AI67" s="502"/>
      <c r="AJ67" s="502"/>
      <c r="AK67" s="503"/>
      <c r="AL67" s="501" t="e">
        <f>IF($AK$3="４週",SUMIFS($AK$12:$AK$29,$B$12:$B$29,AL66)/4/$AH$5,IF($AK$3="歴月",SUMIFS($AK$12:$AK$29,$B$12:$B$29,AL66)/$AL$5,"記載する期間を選択してください"))</f>
        <v>#DIV/0!</v>
      </c>
      <c r="AM67" s="503"/>
      <c r="AN67" s="154"/>
    </row>
    <row r="68" spans="1:40" ht="5.0999999999999996" customHeight="1">
      <c r="A68" s="154"/>
      <c r="B68" s="157"/>
      <c r="C68" s="209">
        <v>2</v>
      </c>
      <c r="D68" s="209"/>
      <c r="E68" s="209">
        <v>3</v>
      </c>
      <c r="F68" s="209"/>
      <c r="G68" s="209"/>
      <c r="H68" s="209"/>
      <c r="I68" s="209">
        <v>4</v>
      </c>
      <c r="J68" s="209"/>
      <c r="K68" s="209"/>
      <c r="L68" s="209"/>
      <c r="M68" s="209"/>
      <c r="N68" s="209"/>
      <c r="O68" s="209">
        <v>5</v>
      </c>
      <c r="P68" s="209"/>
      <c r="Q68" s="209"/>
      <c r="R68" s="209"/>
      <c r="S68" s="209"/>
      <c r="T68" s="209"/>
      <c r="U68" s="209">
        <v>6</v>
      </c>
      <c r="V68" s="209"/>
      <c r="W68" s="209"/>
      <c r="X68" s="209"/>
      <c r="Y68" s="209"/>
      <c r="Z68" s="209"/>
      <c r="AA68" s="209">
        <v>7</v>
      </c>
      <c r="AB68" s="209"/>
      <c r="AC68" s="209"/>
      <c r="AD68" s="209"/>
      <c r="AE68" s="209"/>
      <c r="AF68" s="209"/>
      <c r="AG68" s="209">
        <v>8</v>
      </c>
      <c r="AH68" s="209"/>
      <c r="AI68" s="209"/>
      <c r="AJ68" s="209"/>
      <c r="AK68" s="209"/>
      <c r="AL68" s="209">
        <v>9</v>
      </c>
      <c r="AM68" s="210"/>
      <c r="AN68" s="154"/>
    </row>
    <row r="69" spans="1:40" ht="15" customHeight="1">
      <c r="A69" s="183" t="s">
        <v>159</v>
      </c>
      <c r="B69" s="211"/>
      <c r="C69" s="212"/>
      <c r="D69" s="212"/>
      <c r="E69" s="212"/>
      <c r="F69" s="213"/>
      <c r="G69" s="212"/>
      <c r="H69" s="209"/>
      <c r="I69" s="209"/>
      <c r="J69" s="209"/>
      <c r="K69" s="209"/>
      <c r="L69" s="209"/>
      <c r="M69" s="209"/>
      <c r="N69" s="209"/>
      <c r="O69" s="209"/>
      <c r="P69" s="209"/>
      <c r="Q69" s="209"/>
      <c r="R69" s="209">
        <v>6</v>
      </c>
      <c r="S69" s="209"/>
      <c r="T69" s="209"/>
      <c r="U69" s="209"/>
      <c r="V69" s="209"/>
      <c r="W69" s="209"/>
      <c r="X69" s="209">
        <v>7</v>
      </c>
      <c r="Y69" s="209"/>
      <c r="Z69" s="209"/>
      <c r="AA69" s="209"/>
      <c r="AB69" s="209"/>
      <c r="AC69" s="209"/>
      <c r="AD69" s="209">
        <v>8</v>
      </c>
      <c r="AE69" s="209"/>
      <c r="AF69" s="209"/>
      <c r="AG69" s="214"/>
      <c r="AH69" s="214"/>
      <c r="AI69" s="214"/>
      <c r="AJ69" s="214">
        <v>9</v>
      </c>
      <c r="AK69" s="215"/>
      <c r="AL69" s="215"/>
      <c r="AM69" s="154"/>
    </row>
    <row r="70" spans="1:40" s="183" customFormat="1" ht="15" customHeight="1">
      <c r="A70" s="183" t="s">
        <v>160</v>
      </c>
      <c r="B70" s="207"/>
      <c r="C70" s="207"/>
      <c r="D70" s="207"/>
      <c r="E70" s="207"/>
      <c r="F70" s="207"/>
      <c r="G70" s="207"/>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c r="AK70" s="153"/>
      <c r="AL70" s="153"/>
      <c r="AM70" s="153"/>
    </row>
    <row r="71" spans="1:40" s="183" customFormat="1" ht="15" customHeight="1">
      <c r="A71" s="183" t="s">
        <v>206</v>
      </c>
      <c r="B71" s="207"/>
      <c r="C71" s="207"/>
      <c r="D71" s="207"/>
      <c r="E71" s="207"/>
      <c r="F71" s="207"/>
      <c r="G71" s="207"/>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3"/>
      <c r="AL71" s="153"/>
      <c r="AM71" s="153"/>
    </row>
    <row r="72" spans="1:40" s="183" customFormat="1" ht="15" customHeight="1">
      <c r="A72" s="183" t="s">
        <v>161</v>
      </c>
      <c r="B72" s="207"/>
      <c r="C72" s="207"/>
      <c r="D72" s="207"/>
      <c r="E72" s="207"/>
      <c r="F72" s="207"/>
      <c r="G72" s="207"/>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c r="AK72" s="153"/>
      <c r="AL72" s="153"/>
      <c r="AM72" s="153"/>
    </row>
    <row r="73" spans="1:40" s="183" customFormat="1" ht="15" customHeight="1">
      <c r="A73" s="183" t="s">
        <v>162</v>
      </c>
      <c r="B73" s="207"/>
      <c r="C73" s="207"/>
      <c r="D73" s="207"/>
      <c r="E73" s="207"/>
      <c r="F73" s="207"/>
      <c r="G73" s="207"/>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row>
    <row r="74" spans="1:40" ht="15" customHeight="1">
      <c r="A74" s="183" t="s">
        <v>163</v>
      </c>
      <c r="B74" s="216"/>
      <c r="C74" s="183"/>
      <c r="D74" s="183"/>
      <c r="E74" s="183"/>
      <c r="F74" s="183"/>
      <c r="G74" s="183"/>
    </row>
    <row r="75" spans="1:40" ht="15" customHeight="1">
      <c r="A75" s="183" t="s">
        <v>164</v>
      </c>
      <c r="B75" s="216"/>
      <c r="C75" s="183"/>
      <c r="D75" s="183"/>
      <c r="E75" s="183"/>
      <c r="F75" s="183"/>
      <c r="G75" s="183"/>
    </row>
    <row r="76" spans="1:40" ht="15" customHeight="1">
      <c r="A76" s="183"/>
      <c r="B76" s="169" t="s">
        <v>165</v>
      </c>
      <c r="C76" s="464" t="s">
        <v>166</v>
      </c>
      <c r="D76" s="464"/>
      <c r="E76" s="464"/>
      <c r="F76" s="183"/>
      <c r="G76" s="183"/>
    </row>
    <row r="77" spans="1:40" ht="15" customHeight="1">
      <c r="A77" s="183"/>
      <c r="B77" s="217" t="s">
        <v>183</v>
      </c>
      <c r="C77" s="499" t="s">
        <v>167</v>
      </c>
      <c r="D77" s="499"/>
      <c r="E77" s="499"/>
      <c r="F77" s="183"/>
      <c r="G77" s="183"/>
    </row>
    <row r="78" spans="1:40" ht="15" customHeight="1">
      <c r="A78" s="183"/>
      <c r="B78" s="217" t="s">
        <v>184</v>
      </c>
      <c r="C78" s="499" t="s">
        <v>168</v>
      </c>
      <c r="D78" s="499"/>
      <c r="E78" s="499"/>
      <c r="F78" s="183"/>
      <c r="G78" s="183"/>
    </row>
    <row r="79" spans="1:40" ht="15" customHeight="1">
      <c r="A79" s="183"/>
      <c r="B79" s="217" t="s">
        <v>185</v>
      </c>
      <c r="C79" s="499" t="s">
        <v>169</v>
      </c>
      <c r="D79" s="499"/>
      <c r="E79" s="499"/>
      <c r="F79" s="183"/>
      <c r="G79" s="183"/>
    </row>
    <row r="80" spans="1:40" ht="15" customHeight="1">
      <c r="A80" s="183"/>
      <c r="B80" s="217" t="s">
        <v>186</v>
      </c>
      <c r="C80" s="499" t="s">
        <v>170</v>
      </c>
      <c r="D80" s="499"/>
      <c r="E80" s="499"/>
      <c r="F80" s="183"/>
      <c r="G80" s="183"/>
    </row>
    <row r="81" spans="1:7" ht="15" customHeight="1">
      <c r="A81" s="183"/>
      <c r="B81" s="183" t="s">
        <v>171</v>
      </c>
      <c r="C81" s="183"/>
      <c r="D81" s="183"/>
      <c r="E81" s="183"/>
      <c r="F81" s="183"/>
      <c r="G81" s="183"/>
    </row>
    <row r="82" spans="1:7" ht="15" customHeight="1">
      <c r="A82" s="183"/>
      <c r="B82" s="183" t="s">
        <v>188</v>
      </c>
      <c r="C82" s="183"/>
      <c r="D82" s="183"/>
      <c r="E82" s="183"/>
      <c r="F82" s="183"/>
      <c r="G82" s="183"/>
    </row>
    <row r="83" spans="1:7" ht="15" customHeight="1">
      <c r="A83" s="183"/>
      <c r="B83" s="183" t="s">
        <v>172</v>
      </c>
      <c r="C83" s="183"/>
      <c r="D83" s="183"/>
      <c r="E83" s="183"/>
      <c r="F83" s="183"/>
      <c r="G83" s="183"/>
    </row>
    <row r="84" spans="1:7" ht="15" customHeight="1">
      <c r="A84" s="183" t="s">
        <v>173</v>
      </c>
      <c r="B84" s="216"/>
      <c r="C84" s="183"/>
      <c r="D84" s="183"/>
      <c r="E84" s="183"/>
      <c r="F84" s="183"/>
      <c r="G84" s="183"/>
    </row>
    <row r="85" spans="1:7" ht="15" customHeight="1">
      <c r="A85" s="183" t="s">
        <v>235</v>
      </c>
      <c r="B85" s="216"/>
      <c r="C85" s="183"/>
      <c r="D85" s="183"/>
      <c r="E85" s="183"/>
      <c r="F85" s="183"/>
      <c r="G85" s="183"/>
    </row>
    <row r="86" spans="1:7" ht="15" customHeight="1">
      <c r="A86" s="183" t="s">
        <v>189</v>
      </c>
      <c r="B86" s="216"/>
      <c r="C86" s="183"/>
      <c r="D86" s="183"/>
      <c r="E86" s="183"/>
      <c r="F86" s="183"/>
      <c r="G86" s="183"/>
    </row>
    <row r="87" spans="1:7" ht="15" customHeight="1">
      <c r="A87" s="183" t="s">
        <v>175</v>
      </c>
      <c r="B87" s="216"/>
      <c r="C87" s="183"/>
      <c r="D87" s="183"/>
      <c r="E87" s="183"/>
      <c r="F87" s="183"/>
      <c r="G87" s="183"/>
    </row>
    <row r="88" spans="1:7" ht="15" customHeight="1">
      <c r="A88" s="183" t="s">
        <v>233</v>
      </c>
      <c r="B88" s="216"/>
      <c r="C88" s="183"/>
      <c r="D88" s="183"/>
      <c r="E88" s="183"/>
      <c r="F88" s="183"/>
      <c r="G88" s="183"/>
    </row>
    <row r="89" spans="1:7" ht="15" customHeight="1">
      <c r="A89" s="183" t="s">
        <v>176</v>
      </c>
      <c r="B89" s="216"/>
      <c r="C89" s="183"/>
      <c r="D89" s="183"/>
      <c r="E89" s="183"/>
      <c r="F89" s="183"/>
      <c r="G89" s="183"/>
    </row>
    <row r="90" spans="1:7" ht="15" customHeight="1">
      <c r="A90" s="183" t="s">
        <v>177</v>
      </c>
      <c r="B90" s="216"/>
      <c r="C90" s="183"/>
      <c r="D90" s="183"/>
      <c r="E90" s="183"/>
      <c r="F90" s="183"/>
      <c r="G90" s="183"/>
    </row>
    <row r="91" spans="1:7" ht="15" customHeight="1">
      <c r="A91" s="183" t="s">
        <v>178</v>
      </c>
      <c r="B91" s="216"/>
      <c r="C91" s="183"/>
      <c r="D91" s="183"/>
      <c r="E91" s="183"/>
      <c r="F91" s="183"/>
      <c r="G91" s="183"/>
    </row>
    <row r="92" spans="1:7" ht="15" customHeight="1">
      <c r="A92" s="183" t="s">
        <v>179</v>
      </c>
      <c r="B92" s="216"/>
      <c r="C92" s="183"/>
      <c r="D92" s="183"/>
      <c r="E92" s="183"/>
      <c r="F92" s="183"/>
      <c r="G92" s="183"/>
    </row>
    <row r="93" spans="1:7" ht="15" customHeight="1">
      <c r="A93" s="183" t="s">
        <v>180</v>
      </c>
      <c r="B93" s="216"/>
      <c r="C93" s="183"/>
      <c r="D93" s="183"/>
      <c r="E93" s="183"/>
      <c r="F93" s="183"/>
      <c r="G93" s="183"/>
    </row>
    <row r="94" spans="1:7" ht="15" customHeight="1">
      <c r="A94" s="183" t="s">
        <v>181</v>
      </c>
      <c r="B94" s="216"/>
      <c r="C94" s="183"/>
      <c r="D94" s="183"/>
      <c r="E94" s="183"/>
      <c r="F94" s="183"/>
      <c r="G94" s="183"/>
    </row>
    <row r="95" spans="1:7" ht="15" customHeight="1">
      <c r="A95" s="183" t="s">
        <v>182</v>
      </c>
      <c r="B95" s="216"/>
      <c r="C95" s="183"/>
      <c r="D95" s="183"/>
      <c r="E95" s="183"/>
      <c r="F95" s="183"/>
      <c r="G95" s="183"/>
    </row>
    <row r="96" spans="1:7" ht="15" customHeight="1">
      <c r="A96" s="183" t="s">
        <v>187</v>
      </c>
      <c r="B96" s="216"/>
      <c r="C96" s="183"/>
      <c r="D96" s="183"/>
      <c r="E96" s="183"/>
      <c r="F96" s="183"/>
      <c r="G96" s="183"/>
    </row>
  </sheetData>
  <sheetProtection algorithmName="SHA-512" hashValue="sJN9t1q5yNtJwbM9g6MGGuW57HKm9zaftPFvsKXkLccH9e/pSVtD0fG4PpC+TcfgopCKTlE1DKewLIu1VsZ18g==" saltValue="KiQxPk4/lyb5K6S6VHZD1Q==" spinCount="100000" sheet="1" objects="1" scenarios="1"/>
  <mergeCells count="145">
    <mergeCell ref="C76:E76"/>
    <mergeCell ref="C77:E77"/>
    <mergeCell ref="C78:E78"/>
    <mergeCell ref="C79:E79"/>
    <mergeCell ref="C80:E80"/>
    <mergeCell ref="AG66:AK66"/>
    <mergeCell ref="AL66:AM66"/>
    <mergeCell ref="C67:D67"/>
    <mergeCell ref="E67:H67"/>
    <mergeCell ref="I67:N67"/>
    <mergeCell ref="O67:T67"/>
    <mergeCell ref="U67:Z67"/>
    <mergeCell ref="AA67:AF67"/>
    <mergeCell ref="AG67:AK67"/>
    <mergeCell ref="AL67:AM67"/>
    <mergeCell ref="C66:D66"/>
    <mergeCell ref="E66:H66"/>
    <mergeCell ref="I66:N66"/>
    <mergeCell ref="O66:T66"/>
    <mergeCell ref="U66:Z66"/>
    <mergeCell ref="AA66:AF66"/>
    <mergeCell ref="A62:B62"/>
    <mergeCell ref="C62:D62"/>
    <mergeCell ref="E62:H62"/>
    <mergeCell ref="A63:B63"/>
    <mergeCell ref="C63:D63"/>
    <mergeCell ref="E63:H63"/>
    <mergeCell ref="R59:T59"/>
    <mergeCell ref="U59:W59"/>
    <mergeCell ref="X59:Z59"/>
    <mergeCell ref="AA58:AC58"/>
    <mergeCell ref="AD58:AF58"/>
    <mergeCell ref="AG58:AI58"/>
    <mergeCell ref="AJ58:AK58"/>
    <mergeCell ref="AL58:AL59"/>
    <mergeCell ref="A59:C59"/>
    <mergeCell ref="F59:H59"/>
    <mergeCell ref="I59:K59"/>
    <mergeCell ref="L59:N59"/>
    <mergeCell ref="O59:Q59"/>
    <mergeCell ref="AJ59:AK59"/>
    <mergeCell ref="AA59:AC59"/>
    <mergeCell ref="AD59:AF59"/>
    <mergeCell ref="AG59:AI59"/>
    <mergeCell ref="A58:C58"/>
    <mergeCell ref="F58:H58"/>
    <mergeCell ref="I58:K58"/>
    <mergeCell ref="L58:N58"/>
    <mergeCell ref="O58:Q58"/>
    <mergeCell ref="R58:T58"/>
    <mergeCell ref="U58:W58"/>
    <mergeCell ref="X58:Z58"/>
    <mergeCell ref="A48:E48"/>
    <mergeCell ref="A49:E49"/>
    <mergeCell ref="AK49:AK53"/>
    <mergeCell ref="AL49:AL53"/>
    <mergeCell ref="AM49:AN53"/>
    <mergeCell ref="A50:E50"/>
    <mergeCell ref="A51:E51"/>
    <mergeCell ref="O57:Q57"/>
    <mergeCell ref="R57:T57"/>
    <mergeCell ref="U57:W57"/>
    <mergeCell ref="X57:Z57"/>
    <mergeCell ref="A52:E52"/>
    <mergeCell ref="A53:E53"/>
    <mergeCell ref="A57:C57"/>
    <mergeCell ref="F57:H57"/>
    <mergeCell ref="I57:K57"/>
    <mergeCell ref="L57:N57"/>
    <mergeCell ref="AG57:AI57"/>
    <mergeCell ref="AJ57:AK57"/>
    <mergeCell ref="AA57:AC57"/>
    <mergeCell ref="AD57:AF57"/>
    <mergeCell ref="AM40:AN40"/>
    <mergeCell ref="AM41:AN41"/>
    <mergeCell ref="AM42:AN42"/>
    <mergeCell ref="AM43:AN43"/>
    <mergeCell ref="AL36:AL39"/>
    <mergeCell ref="AM36:AN39"/>
    <mergeCell ref="AM44:AN44"/>
    <mergeCell ref="AM46:AN46"/>
    <mergeCell ref="AM47:AN47"/>
    <mergeCell ref="AM30:AN31"/>
    <mergeCell ref="A31:E31"/>
    <mergeCell ref="B35:AM35"/>
    <mergeCell ref="A36:B36"/>
    <mergeCell ref="F36:H36"/>
    <mergeCell ref="J36:O36"/>
    <mergeCell ref="P36:R36"/>
    <mergeCell ref="S36:T36"/>
    <mergeCell ref="AK36:AK39"/>
    <mergeCell ref="AA37:AG37"/>
    <mergeCell ref="AH37:AJ37"/>
    <mergeCell ref="A37:A39"/>
    <mergeCell ref="B37:B39"/>
    <mergeCell ref="C37:C39"/>
    <mergeCell ref="D37:D39"/>
    <mergeCell ref="E37:E39"/>
    <mergeCell ref="F37:L37"/>
    <mergeCell ref="M37:S37"/>
    <mergeCell ref="T37:Z37"/>
    <mergeCell ref="A30:E30"/>
    <mergeCell ref="AM24:AN24"/>
    <mergeCell ref="AM25:AN25"/>
    <mergeCell ref="AM26:AN26"/>
    <mergeCell ref="AM27:AN27"/>
    <mergeCell ref="AM28:AN28"/>
    <mergeCell ref="AM29:AN29"/>
    <mergeCell ref="AM18:AN18"/>
    <mergeCell ref="AM19:AN19"/>
    <mergeCell ref="AM20:AN20"/>
    <mergeCell ref="AM21:AN21"/>
    <mergeCell ref="AM22:AN22"/>
    <mergeCell ref="AM23:AN23"/>
    <mergeCell ref="AM14:AN14"/>
    <mergeCell ref="AM15:AN15"/>
    <mergeCell ref="AM16:AN16"/>
    <mergeCell ref="AM17:AN17"/>
    <mergeCell ref="F8:AJ8"/>
    <mergeCell ref="AK8:AK11"/>
    <mergeCell ref="AL8:AL11"/>
    <mergeCell ref="AM8:AN11"/>
    <mergeCell ref="F9:L9"/>
    <mergeCell ref="M9:S9"/>
    <mergeCell ref="T9:Z9"/>
    <mergeCell ref="AA9:AG9"/>
    <mergeCell ref="AH9:AJ9"/>
    <mergeCell ref="AH5:AJ5"/>
    <mergeCell ref="B7:AM7"/>
    <mergeCell ref="A8:A11"/>
    <mergeCell ref="B8:B11"/>
    <mergeCell ref="C8:C11"/>
    <mergeCell ref="D8:D11"/>
    <mergeCell ref="E8:E11"/>
    <mergeCell ref="AM12:AN12"/>
    <mergeCell ref="AM13:AN13"/>
    <mergeCell ref="AK1:AN1"/>
    <mergeCell ref="M2:P2"/>
    <mergeCell ref="Q2:R2"/>
    <mergeCell ref="S2:T2"/>
    <mergeCell ref="U2:V2"/>
    <mergeCell ref="AK2:AN2"/>
    <mergeCell ref="C3:E3"/>
    <mergeCell ref="AK3:AN3"/>
    <mergeCell ref="AK4:AN4"/>
  </mergeCells>
  <phoneticPr fontId="27"/>
  <conditionalFormatting sqref="AH5:AJ5 AL8:AL30">
    <cfRule type="expression" dxfId="9" priority="2">
      <formula>$AK$3="歴月"</formula>
    </cfRule>
  </conditionalFormatting>
  <conditionalFormatting sqref="AL36:AL48">
    <cfRule type="expression" dxfId="8" priority="1">
      <formula>$AK$3="歴月"</formula>
    </cfRule>
  </conditionalFormatting>
  <dataValidations count="8">
    <dataValidation type="list" allowBlank="1" showInputMessage="1" showErrorMessage="1" sqref="C3:E3" xr:uid="{55393FF8-9E58-4737-B4F5-01A2BD8D16CE}">
      <formula1>"選択してください,就労継続支援A型,就労継続支援B型"</formula1>
    </dataValidation>
    <dataValidation type="list" allowBlank="1" showInputMessage="1" showErrorMessage="1" sqref="C40:C47 C12:C29" xr:uid="{6D37E240-1A4E-4F96-A3E3-803D66620204}">
      <formula1>"A,B,C,D"</formula1>
    </dataValidation>
    <dataValidation operator="greaterThanOrEqual" allowBlank="1" showInputMessage="1" showErrorMessage="1" sqref="I64 AJ58:AJ59 AL58 L60 L64 I60" xr:uid="{90B8EAD1-3C40-49CC-A267-69A1C197BF0B}"/>
    <dataValidation type="whole" operator="greaterThanOrEqual" allowBlank="1" showInputMessage="1" showErrorMessage="1" sqref="I58:I59 D58:F59 AG58:AG59 AD58:AD59 AA58:AA59 X58:X59 U58:U59 R58:R59 O58:O59 L58:L59" xr:uid="{DC588A6B-B439-47CD-9C0F-D15F2BE20AC8}">
      <formula1>0</formula1>
    </dataValidation>
    <dataValidation type="list" allowBlank="1" showInputMessage="1" showErrorMessage="1" sqref="AK4:AN4" xr:uid="{E7DBCF65-9188-423E-8AFB-AB202B97CB60}">
      <formula1>"予定,実績"</formula1>
    </dataValidation>
    <dataValidation type="list" allowBlank="1" showInputMessage="1" showErrorMessage="1" sqref="AK3:AN3" xr:uid="{ADFD4423-D43D-4CB9-882E-7A9B18321CD4}">
      <formula1>"４週,歴月"</formula1>
    </dataValidation>
    <dataValidation type="list" allowBlank="1" showInputMessage="1" showErrorMessage="1" sqref="B40:B47 B12:B29" xr:uid="{E6C32653-D9A2-4DAC-B9F0-235EFCF663FE}">
      <formula1>INDIRECT($AK$1)</formula1>
    </dataValidation>
    <dataValidation type="list" allowBlank="1" showInputMessage="1" showErrorMessage="1" sqref="C5" xr:uid="{CB4579B9-F918-4365-9D8E-487D7EC429A5}">
      <formula1>"6,7.5,10"</formula1>
    </dataValidation>
  </dataValidations>
  <printOptions horizontalCentered="1" verticalCentered="1"/>
  <pageMargins left="0.19685039370078741" right="0.19685039370078741" top="0.39370078740157483" bottom="0.19685039370078741" header="0.19685039370078741" footer="0.39370078740157483"/>
  <pageSetup paperSize="9" scale="79" fitToWidth="0" fitToHeight="0" orientation="landscape" r:id="rId1"/>
  <headerFooter alignWithMargins="0">
    <oddHeader>&amp;L&amp;"ＭＳ ゴシック,標準"&amp;10（参考様式）</oddHeader>
  </headerFooter>
  <rowBreaks count="2" manualBreakCount="2">
    <brk id="34" max="39" man="1"/>
    <brk id="55" max="3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6F425F8-C7B4-4D7B-8526-64BC02BC0904}">
          <x14:formula1>
            <xm:f>選択肢!$A$33:$D$33</xm:f>
          </x14:formula1>
          <xm:sqref>A40:A47 A12:A29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5D105-1396-4246-AA1E-01E8AD82E8EA}">
  <dimension ref="A1:AQ96"/>
  <sheetViews>
    <sheetView showGridLines="0" view="pageBreakPreview" zoomScaleNormal="100" zoomScaleSheetLayoutView="100" workbookViewId="0">
      <selection activeCell="AK4" sqref="AK4:AN4"/>
    </sheetView>
  </sheetViews>
  <sheetFormatPr defaultColWidth="8.25" defaultRowHeight="21" customHeight="1"/>
  <cols>
    <col min="1" max="1" width="2.625" style="157" customWidth="1"/>
    <col min="2" max="2" width="15" style="151" customWidth="1"/>
    <col min="3" max="3" width="6.625" style="157" customWidth="1"/>
    <col min="4" max="5" width="7.625" style="157" customWidth="1"/>
    <col min="6" max="36" width="2.625" style="157" customWidth="1"/>
    <col min="37" max="37" width="6.625" style="157" customWidth="1"/>
    <col min="38" max="39" width="7.625" style="157" customWidth="1"/>
    <col min="40" max="40" width="5.625" style="157" customWidth="1"/>
    <col min="41" max="16384" width="8.25" style="157"/>
  </cols>
  <sheetData>
    <row r="1" spans="1:40" ht="20.100000000000001" customHeight="1">
      <c r="A1" s="150" t="s">
        <v>271</v>
      </c>
      <c r="C1" s="152"/>
      <c r="D1" s="152"/>
      <c r="E1" s="152"/>
      <c r="F1" s="152"/>
      <c r="G1" s="152"/>
      <c r="H1" s="152"/>
      <c r="I1" s="152"/>
      <c r="J1" s="152"/>
      <c r="K1" s="152"/>
      <c r="L1" s="152"/>
      <c r="M1" s="152"/>
      <c r="N1" s="152"/>
      <c r="O1" s="152"/>
      <c r="P1" s="152"/>
      <c r="Q1" s="152"/>
      <c r="R1" s="152"/>
      <c r="S1" s="152"/>
      <c r="T1" s="152"/>
      <c r="U1" s="152"/>
      <c r="V1" s="152"/>
      <c r="W1" s="152"/>
      <c r="X1" s="153"/>
      <c r="Y1" s="153"/>
      <c r="Z1" s="154"/>
      <c r="AA1" s="154"/>
      <c r="AB1" s="154"/>
      <c r="AC1" s="154"/>
      <c r="AD1" s="155"/>
      <c r="AE1" s="155"/>
      <c r="AF1" s="155"/>
      <c r="AG1" s="155"/>
      <c r="AH1" s="155"/>
      <c r="AI1" s="156" t="s">
        <v>148</v>
      </c>
      <c r="AJ1" s="156"/>
      <c r="AK1" s="471" t="s">
        <v>225</v>
      </c>
      <c r="AL1" s="471"/>
      <c r="AM1" s="471"/>
      <c r="AN1" s="471"/>
    </row>
    <row r="2" spans="1:40" ht="18" customHeight="1">
      <c r="A2" s="154"/>
      <c r="B2" s="158"/>
      <c r="C2" s="218" t="s">
        <v>295</v>
      </c>
      <c r="D2" s="158"/>
      <c r="E2" s="158"/>
      <c r="F2" s="158"/>
      <c r="G2" s="158"/>
      <c r="H2" s="158"/>
      <c r="I2" s="158"/>
      <c r="J2" s="158"/>
      <c r="K2" s="158"/>
      <c r="L2" s="158"/>
      <c r="M2" s="472">
        <v>2025</v>
      </c>
      <c r="N2" s="472"/>
      <c r="O2" s="472"/>
      <c r="P2" s="472"/>
      <c r="Q2" s="473" t="s">
        <v>144</v>
      </c>
      <c r="R2" s="473"/>
      <c r="S2" s="472">
        <v>4</v>
      </c>
      <c r="T2" s="472"/>
      <c r="U2" s="473" t="s">
        <v>145</v>
      </c>
      <c r="V2" s="473"/>
      <c r="W2" s="159" t="s">
        <v>301</v>
      </c>
      <c r="X2" s="158"/>
      <c r="Y2" s="158"/>
      <c r="Z2" s="154"/>
      <c r="AA2" s="154"/>
      <c r="AC2" s="156"/>
      <c r="AD2" s="158"/>
      <c r="AE2" s="158"/>
      <c r="AF2" s="158"/>
      <c r="AG2" s="158"/>
      <c r="AH2" s="158"/>
      <c r="AI2" s="156" t="s">
        <v>149</v>
      </c>
      <c r="AJ2" s="156"/>
      <c r="AK2" s="474" t="s">
        <v>285</v>
      </c>
      <c r="AL2" s="474"/>
      <c r="AM2" s="474"/>
      <c r="AN2" s="474"/>
    </row>
    <row r="3" spans="1:40" ht="18" customHeight="1">
      <c r="A3" s="160"/>
      <c r="B3" s="219" t="s">
        <v>293</v>
      </c>
      <c r="C3" s="539" t="s">
        <v>294</v>
      </c>
      <c r="D3" s="540"/>
      <c r="E3" s="541"/>
      <c r="F3" s="160"/>
      <c r="G3" s="160"/>
      <c r="H3" s="160"/>
      <c r="I3" s="160"/>
      <c r="J3" s="160"/>
      <c r="K3" s="160"/>
      <c r="L3" s="160"/>
      <c r="M3" s="160"/>
      <c r="N3" s="160"/>
      <c r="O3" s="160"/>
      <c r="P3" s="160"/>
      <c r="Q3" s="160"/>
      <c r="R3" s="160"/>
      <c r="S3" s="160"/>
      <c r="T3" s="160"/>
      <c r="U3" s="160"/>
      <c r="V3" s="160"/>
      <c r="W3" s="160"/>
      <c r="Y3" s="161"/>
      <c r="Z3" s="161"/>
      <c r="AA3" s="161"/>
      <c r="AB3" s="154"/>
      <c r="AC3" s="161"/>
      <c r="AD3" s="161"/>
      <c r="AE3" s="161"/>
      <c r="AF3" s="161"/>
      <c r="AG3" s="161"/>
      <c r="AH3" s="161"/>
      <c r="AI3" s="162" t="s">
        <v>152</v>
      </c>
      <c r="AJ3" s="156"/>
      <c r="AK3" s="479" t="s">
        <v>241</v>
      </c>
      <c r="AL3" s="479"/>
      <c r="AM3" s="479"/>
      <c r="AN3" s="479"/>
    </row>
    <row r="4" spans="1:40" ht="18" customHeight="1">
      <c r="A4" s="160"/>
      <c r="B4" s="160"/>
      <c r="C4" s="220" t="s">
        <v>295</v>
      </c>
      <c r="D4" s="160"/>
      <c r="E4" s="160"/>
      <c r="F4" s="160"/>
      <c r="G4" s="160"/>
      <c r="H4" s="160"/>
      <c r="I4" s="160"/>
      <c r="J4" s="160"/>
      <c r="K4" s="160"/>
      <c r="L4" s="160"/>
      <c r="M4" s="160"/>
      <c r="N4" s="160"/>
      <c r="O4" s="160"/>
      <c r="P4" s="160"/>
      <c r="Q4" s="160"/>
      <c r="R4" s="160"/>
      <c r="S4" s="160"/>
      <c r="T4" s="160"/>
      <c r="U4" s="160"/>
      <c r="V4" s="160"/>
      <c r="W4" s="160"/>
      <c r="Y4" s="161"/>
      <c r="Z4" s="161"/>
      <c r="AA4" s="161"/>
      <c r="AB4" s="154"/>
      <c r="AC4" s="161"/>
      <c r="AD4" s="161"/>
      <c r="AE4" s="161"/>
      <c r="AF4" s="161"/>
      <c r="AG4" s="161"/>
      <c r="AH4" s="161"/>
      <c r="AI4" s="162" t="s">
        <v>153</v>
      </c>
      <c r="AJ4" s="156"/>
      <c r="AK4" s="479" t="s">
        <v>246</v>
      </c>
      <c r="AL4" s="479"/>
      <c r="AM4" s="479"/>
      <c r="AN4" s="479"/>
    </row>
    <row r="5" spans="1:40" ht="18" customHeight="1">
      <c r="A5" s="160"/>
      <c r="B5" s="221" t="s">
        <v>243</v>
      </c>
      <c r="C5" s="222">
        <v>6</v>
      </c>
      <c r="D5" s="223" t="s">
        <v>242</v>
      </c>
      <c r="E5" s="224">
        <v>1</v>
      </c>
      <c r="F5" s="160"/>
      <c r="G5" s="160"/>
      <c r="H5" s="160"/>
      <c r="I5" s="160"/>
      <c r="J5" s="160"/>
      <c r="K5" s="160"/>
      <c r="L5" s="160"/>
      <c r="M5" s="160"/>
      <c r="N5" s="160"/>
      <c r="O5" s="160"/>
      <c r="P5" s="160"/>
      <c r="Q5" s="160"/>
      <c r="R5" s="160"/>
      <c r="S5" s="160"/>
      <c r="U5" s="160"/>
      <c r="V5" s="160"/>
      <c r="W5" s="160"/>
      <c r="Y5" s="161"/>
      <c r="Z5" s="161"/>
      <c r="AA5" s="161"/>
      <c r="AB5" s="154"/>
      <c r="AC5" s="161"/>
      <c r="AD5" s="161"/>
      <c r="AE5" s="161"/>
      <c r="AF5" s="161"/>
      <c r="AG5" s="162" t="s">
        <v>154</v>
      </c>
      <c r="AH5" s="480"/>
      <c r="AI5" s="480"/>
      <c r="AJ5" s="480"/>
      <c r="AK5" s="161" t="s">
        <v>150</v>
      </c>
      <c r="AL5" s="225"/>
      <c r="AM5" s="161" t="s">
        <v>151</v>
      </c>
      <c r="AN5" s="154"/>
    </row>
    <row r="6" spans="1:40" ht="9.9499999999999993" customHeight="1" thickBot="1">
      <c r="A6" s="154"/>
      <c r="B6" s="163"/>
      <c r="C6" s="163"/>
      <c r="D6" s="163"/>
      <c r="E6" s="163"/>
      <c r="F6" s="163"/>
      <c r="G6" s="163"/>
      <c r="H6" s="163"/>
      <c r="I6" s="163"/>
      <c r="J6" s="163"/>
      <c r="K6" s="163"/>
      <c r="L6" s="163"/>
      <c r="M6" s="163"/>
      <c r="N6" s="163"/>
      <c r="O6" s="163"/>
      <c r="P6" s="163"/>
      <c r="Q6" s="163"/>
      <c r="R6" s="163"/>
      <c r="S6" s="163"/>
      <c r="T6" s="163"/>
      <c r="U6" s="163"/>
      <c r="V6" s="163"/>
      <c r="W6" s="163"/>
      <c r="X6" s="158"/>
      <c r="Y6" s="158"/>
      <c r="Z6" s="158"/>
      <c r="AA6" s="158"/>
      <c r="AB6" s="158"/>
      <c r="AC6" s="158"/>
      <c r="AD6" s="158"/>
      <c r="AE6" s="158"/>
      <c r="AF6" s="158"/>
      <c r="AG6" s="158"/>
      <c r="AH6" s="158"/>
      <c r="AI6" s="158"/>
      <c r="AJ6" s="158"/>
      <c r="AK6" s="158"/>
      <c r="AL6" s="158"/>
      <c r="AM6" s="154"/>
      <c r="AN6" s="154"/>
    </row>
    <row r="7" spans="1:40" s="166" customFormat="1" ht="18" customHeight="1" thickBot="1">
      <c r="A7" s="226"/>
      <c r="B7" s="456" t="s">
        <v>296</v>
      </c>
      <c r="C7" s="456"/>
      <c r="D7" s="456"/>
      <c r="E7" s="456"/>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165"/>
    </row>
    <row r="8" spans="1:40" ht="15" customHeight="1">
      <c r="A8" s="537" t="s">
        <v>254</v>
      </c>
      <c r="B8" s="463" t="s">
        <v>155</v>
      </c>
      <c r="C8" s="465" t="s">
        <v>156</v>
      </c>
      <c r="D8" s="463" t="s">
        <v>157</v>
      </c>
      <c r="E8" s="467" t="s">
        <v>158</v>
      </c>
      <c r="F8" s="469" t="s">
        <v>190</v>
      </c>
      <c r="G8" s="469"/>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469"/>
      <c r="AK8" s="475" t="s">
        <v>191</v>
      </c>
      <c r="AL8" s="461" t="s">
        <v>192</v>
      </c>
      <c r="AM8" s="477" t="s">
        <v>193</v>
      </c>
      <c r="AN8" s="477"/>
    </row>
    <row r="9" spans="1:40" ht="15" customHeight="1">
      <c r="A9" s="538"/>
      <c r="B9" s="464"/>
      <c r="C9" s="465"/>
      <c r="D9" s="464"/>
      <c r="E9" s="468"/>
      <c r="F9" s="464" t="s">
        <v>100</v>
      </c>
      <c r="G9" s="464"/>
      <c r="H9" s="464"/>
      <c r="I9" s="464"/>
      <c r="J9" s="464"/>
      <c r="K9" s="464"/>
      <c r="L9" s="464"/>
      <c r="M9" s="464" t="s">
        <v>101</v>
      </c>
      <c r="N9" s="464"/>
      <c r="O9" s="464"/>
      <c r="P9" s="464"/>
      <c r="Q9" s="464"/>
      <c r="R9" s="464"/>
      <c r="S9" s="464"/>
      <c r="T9" s="464" t="s">
        <v>102</v>
      </c>
      <c r="U9" s="464"/>
      <c r="V9" s="464"/>
      <c r="W9" s="464"/>
      <c r="X9" s="464"/>
      <c r="Y9" s="464"/>
      <c r="Z9" s="464"/>
      <c r="AA9" s="464" t="s">
        <v>103</v>
      </c>
      <c r="AB9" s="464"/>
      <c r="AC9" s="464"/>
      <c r="AD9" s="464"/>
      <c r="AE9" s="464"/>
      <c r="AF9" s="464"/>
      <c r="AG9" s="464"/>
      <c r="AH9" s="464" t="s">
        <v>104</v>
      </c>
      <c r="AI9" s="464"/>
      <c r="AJ9" s="464"/>
      <c r="AK9" s="476"/>
      <c r="AL9" s="462"/>
      <c r="AM9" s="478"/>
      <c r="AN9" s="478"/>
    </row>
    <row r="10" spans="1:40" ht="15" customHeight="1">
      <c r="A10" s="538"/>
      <c r="B10" s="464"/>
      <c r="C10" s="465"/>
      <c r="D10" s="464"/>
      <c r="E10" s="468"/>
      <c r="F10" s="170">
        <f>DATE($M$2,$S$2,1)</f>
        <v>45748</v>
      </c>
      <c r="G10" s="170">
        <f>DATE($M$2,$S$2,2)</f>
        <v>45749</v>
      </c>
      <c r="H10" s="170">
        <f>DATE($M$2,$S$2,3)</f>
        <v>45750</v>
      </c>
      <c r="I10" s="170">
        <f>DATE($M$2,$S$2,4)</f>
        <v>45751</v>
      </c>
      <c r="J10" s="170">
        <f>DATE($M$2,$S$2,5)</f>
        <v>45752</v>
      </c>
      <c r="K10" s="170">
        <f>DATE($M$2,$S$2,6)</f>
        <v>45753</v>
      </c>
      <c r="L10" s="170">
        <f>DATE($M$2,$S$2,7)</f>
        <v>45754</v>
      </c>
      <c r="M10" s="170">
        <f>DATE($M$2,$S$2,8)</f>
        <v>45755</v>
      </c>
      <c r="N10" s="170">
        <f>DATE($M$2,$S$2,9)</f>
        <v>45756</v>
      </c>
      <c r="O10" s="170">
        <f>DATE($M$2,$S$2,10)</f>
        <v>45757</v>
      </c>
      <c r="P10" s="170">
        <f>DATE($M$2,$S$2,11)</f>
        <v>45758</v>
      </c>
      <c r="Q10" s="170">
        <f>DATE($M$2,$S$2,12)</f>
        <v>45759</v>
      </c>
      <c r="R10" s="170">
        <f>DATE($M$2,$S$2,13)</f>
        <v>45760</v>
      </c>
      <c r="S10" s="170">
        <f>DATE($M$2,$S$2,14)</f>
        <v>45761</v>
      </c>
      <c r="T10" s="170">
        <f>DATE($M$2,$S$2,15)</f>
        <v>45762</v>
      </c>
      <c r="U10" s="170">
        <f>DATE($M$2,$S$2,16)</f>
        <v>45763</v>
      </c>
      <c r="V10" s="170">
        <f>DATE($M$2,$S$2,17)</f>
        <v>45764</v>
      </c>
      <c r="W10" s="170">
        <f>DATE($M$2,$S$2,18)</f>
        <v>45765</v>
      </c>
      <c r="X10" s="170">
        <f>DATE($M$2,$S$2,19)</f>
        <v>45766</v>
      </c>
      <c r="Y10" s="170">
        <f>DATE($M$2,$S$2,20)</f>
        <v>45767</v>
      </c>
      <c r="Z10" s="170">
        <f>DATE($M$2,$S$2,21)</f>
        <v>45768</v>
      </c>
      <c r="AA10" s="170">
        <f>DATE($M$2,$S$2,22)</f>
        <v>45769</v>
      </c>
      <c r="AB10" s="170">
        <f>DATE($M$2,$S$2,23)</f>
        <v>45770</v>
      </c>
      <c r="AC10" s="170">
        <f>DATE($M$2,$S$2,24)</f>
        <v>45771</v>
      </c>
      <c r="AD10" s="170">
        <f>DATE($M$2,$S$2,25)</f>
        <v>45772</v>
      </c>
      <c r="AE10" s="170">
        <f>DATE($M$2,$S$2,26)</f>
        <v>45773</v>
      </c>
      <c r="AF10" s="170">
        <f>DATE($M$2,$S$2,27)</f>
        <v>45774</v>
      </c>
      <c r="AG10" s="170">
        <f>DATE($M$2,$S$2,28)</f>
        <v>45775</v>
      </c>
      <c r="AH10" s="170">
        <f>IF(DAY(EOMONTH(F10,0))&lt;29,"",DATE($M$2,$S$2,29))</f>
        <v>45776</v>
      </c>
      <c r="AI10" s="170">
        <f>IF(DAY(EOMONTH(F10,0))&lt;30,"",DATE($M$2,$S$2,30))</f>
        <v>45777</v>
      </c>
      <c r="AJ10" s="170" t="str">
        <f>IF(DAY(EOMONTH(F10,0))&lt;31,"",DATE($M$2,$S$2,31))</f>
        <v/>
      </c>
      <c r="AK10" s="476"/>
      <c r="AL10" s="462"/>
      <c r="AM10" s="478"/>
      <c r="AN10" s="478"/>
    </row>
    <row r="11" spans="1:40" ht="15" customHeight="1">
      <c r="A11" s="538"/>
      <c r="B11" s="464"/>
      <c r="C11" s="466"/>
      <c r="D11" s="464"/>
      <c r="E11" s="468"/>
      <c r="F11" s="171">
        <f>DATE($M$2,$S$2,1)</f>
        <v>45748</v>
      </c>
      <c r="G11" s="171">
        <f>DATE($M$2,$S$2,2)</f>
        <v>45749</v>
      </c>
      <c r="H11" s="171">
        <f>DATE($M$2,$S$2,3)</f>
        <v>45750</v>
      </c>
      <c r="I11" s="171">
        <f>DATE($M$2,$S$2,4)</f>
        <v>45751</v>
      </c>
      <c r="J11" s="171">
        <f>DATE($M$2,$S$2,5)</f>
        <v>45752</v>
      </c>
      <c r="K11" s="171">
        <f>DATE($M$2,$S$2,6)</f>
        <v>45753</v>
      </c>
      <c r="L11" s="171">
        <f>DATE($M$2,$S$2,7)</f>
        <v>45754</v>
      </c>
      <c r="M11" s="171">
        <f>DATE($M$2,$S$2,8)</f>
        <v>45755</v>
      </c>
      <c r="N11" s="171">
        <f>DATE($M$2,$S$2,9)</f>
        <v>45756</v>
      </c>
      <c r="O11" s="171">
        <f>DATE($M$2,$S$2,10)</f>
        <v>45757</v>
      </c>
      <c r="P11" s="171">
        <f>DATE($M$2,$S$2,11)</f>
        <v>45758</v>
      </c>
      <c r="Q11" s="171">
        <f>DATE($M$2,$S$2,12)</f>
        <v>45759</v>
      </c>
      <c r="R11" s="171">
        <f>DATE($M$2,$S$2,13)</f>
        <v>45760</v>
      </c>
      <c r="S11" s="171">
        <f>DATE($M$2,$S$2,14)</f>
        <v>45761</v>
      </c>
      <c r="T11" s="171">
        <f>DATE($M$2,$S$2,15)</f>
        <v>45762</v>
      </c>
      <c r="U11" s="171">
        <f>DATE($M$2,$S$2,16)</f>
        <v>45763</v>
      </c>
      <c r="V11" s="171">
        <f>DATE($M$2,$S$2,17)</f>
        <v>45764</v>
      </c>
      <c r="W11" s="171">
        <f>DATE($M$2,$S$2,18)</f>
        <v>45765</v>
      </c>
      <c r="X11" s="171">
        <f>DATE($M$2,$S$2,19)</f>
        <v>45766</v>
      </c>
      <c r="Y11" s="171">
        <f>DATE($M$2,$S$2,20)</f>
        <v>45767</v>
      </c>
      <c r="Z11" s="171">
        <f>DATE($M$2,$S$2,21)</f>
        <v>45768</v>
      </c>
      <c r="AA11" s="171">
        <f>DATE($M$2,$S$2,22)</f>
        <v>45769</v>
      </c>
      <c r="AB11" s="171">
        <f>DATE($M$2,$S$2,23)</f>
        <v>45770</v>
      </c>
      <c r="AC11" s="171">
        <f>DATE($M$2,$S$2,24)</f>
        <v>45771</v>
      </c>
      <c r="AD11" s="171">
        <f>DATE($M$2,$S$2,25)</f>
        <v>45772</v>
      </c>
      <c r="AE11" s="171">
        <f>DATE($M$2,$S$2,26)</f>
        <v>45773</v>
      </c>
      <c r="AF11" s="171">
        <f>DATE($M$2,$S$2,27)</f>
        <v>45774</v>
      </c>
      <c r="AG11" s="171">
        <f>DATE($M$2,$S$2,28)</f>
        <v>45775</v>
      </c>
      <c r="AH11" s="171">
        <f>IF(DAY(EOMONTH(F11,0))&lt;29,"",DATE($M$2,$S$2,29))</f>
        <v>45776</v>
      </c>
      <c r="AI11" s="171">
        <f>IF(DAY(EOMONTH(F11,0))&lt;30,"",DATE($M$2,$S$2,30))</f>
        <v>45777</v>
      </c>
      <c r="AJ11" s="171" t="str">
        <f>IF(DAY(EOMONTH(F11,0))&lt;31,"",DATE($M$2,$S$2,31))</f>
        <v/>
      </c>
      <c r="AK11" s="476"/>
      <c r="AL11" s="462"/>
      <c r="AM11" s="478"/>
      <c r="AN11" s="478"/>
    </row>
    <row r="12" spans="1:40" ht="18" customHeight="1">
      <c r="A12" s="227"/>
      <c r="B12" s="173" t="s">
        <v>106</v>
      </c>
      <c r="C12" s="174" t="s">
        <v>183</v>
      </c>
      <c r="D12" s="175"/>
      <c r="E12" s="228"/>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8">
        <f>+SUM(F12:AJ12)</f>
        <v>0</v>
      </c>
      <c r="AL12" s="179">
        <f t="shared" ref="AL12:AL30" si="0">IF($AK$3="４週",AK12/4,AK12/(DAY(EOMONTH($F$10,0))/7))</f>
        <v>0</v>
      </c>
      <c r="AM12" s="536"/>
      <c r="AN12" s="536"/>
    </row>
    <row r="13" spans="1:40" ht="18" customHeight="1">
      <c r="A13" s="227"/>
      <c r="B13" s="173" t="s">
        <v>109</v>
      </c>
      <c r="C13" s="174" t="s">
        <v>183</v>
      </c>
      <c r="D13" s="175"/>
      <c r="E13" s="228"/>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8">
        <f t="shared" ref="AK13:AK30" si="1">+SUM(F13:AJ13)</f>
        <v>0</v>
      </c>
      <c r="AL13" s="179">
        <f t="shared" si="0"/>
        <v>0</v>
      </c>
      <c r="AM13" s="536"/>
      <c r="AN13" s="536"/>
    </row>
    <row r="14" spans="1:40" ht="18" customHeight="1">
      <c r="A14" s="227"/>
      <c r="B14" s="173" t="s">
        <v>117</v>
      </c>
      <c r="C14" s="174" t="s">
        <v>183</v>
      </c>
      <c r="D14" s="175"/>
      <c r="E14" s="228"/>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8">
        <f t="shared" si="1"/>
        <v>0</v>
      </c>
      <c r="AL14" s="179">
        <f t="shared" si="0"/>
        <v>0</v>
      </c>
      <c r="AM14" s="536"/>
      <c r="AN14" s="536"/>
    </row>
    <row r="15" spans="1:40" ht="18" customHeight="1">
      <c r="A15" s="227"/>
      <c r="B15" s="173" t="s">
        <v>118</v>
      </c>
      <c r="C15" s="174" t="s">
        <v>183</v>
      </c>
      <c r="D15" s="175"/>
      <c r="E15" s="228"/>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8">
        <f t="shared" si="1"/>
        <v>0</v>
      </c>
      <c r="AL15" s="179">
        <f t="shared" si="0"/>
        <v>0</v>
      </c>
      <c r="AM15" s="536"/>
      <c r="AN15" s="536"/>
    </row>
    <row r="16" spans="1:40" ht="18" customHeight="1">
      <c r="A16" s="227"/>
      <c r="B16" s="173" t="s">
        <v>239</v>
      </c>
      <c r="C16" s="174" t="s">
        <v>183</v>
      </c>
      <c r="D16" s="175"/>
      <c r="E16" s="228"/>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8">
        <f t="shared" si="1"/>
        <v>0</v>
      </c>
      <c r="AL16" s="179">
        <f t="shared" si="0"/>
        <v>0</v>
      </c>
      <c r="AM16" s="536"/>
      <c r="AN16" s="536"/>
    </row>
    <row r="17" spans="1:40" ht="18" customHeight="1">
      <c r="A17" s="227"/>
      <c r="B17" s="173" t="s">
        <v>240</v>
      </c>
      <c r="C17" s="174" t="s">
        <v>183</v>
      </c>
      <c r="D17" s="175"/>
      <c r="E17" s="228"/>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8">
        <f t="shared" si="1"/>
        <v>0</v>
      </c>
      <c r="AL17" s="179">
        <f t="shared" si="0"/>
        <v>0</v>
      </c>
      <c r="AM17" s="536"/>
      <c r="AN17" s="536"/>
    </row>
    <row r="18" spans="1:40" ht="18" customHeight="1">
      <c r="A18" s="227"/>
      <c r="B18" s="173" t="s">
        <v>234</v>
      </c>
      <c r="C18" s="174" t="s">
        <v>183</v>
      </c>
      <c r="D18" s="175"/>
      <c r="E18" s="228"/>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8">
        <f t="shared" si="1"/>
        <v>0</v>
      </c>
      <c r="AL18" s="179">
        <f t="shared" si="0"/>
        <v>0</v>
      </c>
      <c r="AM18" s="536"/>
      <c r="AN18" s="536"/>
    </row>
    <row r="19" spans="1:40" ht="18" customHeight="1">
      <c r="A19" s="227"/>
      <c r="B19" s="173"/>
      <c r="C19" s="174"/>
      <c r="D19" s="175"/>
      <c r="E19" s="228"/>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8">
        <f t="shared" si="1"/>
        <v>0</v>
      </c>
      <c r="AL19" s="179">
        <f t="shared" si="0"/>
        <v>0</v>
      </c>
      <c r="AM19" s="536"/>
      <c r="AN19" s="536"/>
    </row>
    <row r="20" spans="1:40" ht="18" customHeight="1">
      <c r="A20" s="227"/>
      <c r="B20" s="173"/>
      <c r="C20" s="174"/>
      <c r="D20" s="175"/>
      <c r="E20" s="228"/>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8">
        <f t="shared" si="1"/>
        <v>0</v>
      </c>
      <c r="AL20" s="179">
        <f t="shared" si="0"/>
        <v>0</v>
      </c>
      <c r="AM20" s="536"/>
      <c r="AN20" s="536"/>
    </row>
    <row r="21" spans="1:40" ht="18" customHeight="1">
      <c r="A21" s="227"/>
      <c r="B21" s="173"/>
      <c r="C21" s="174"/>
      <c r="D21" s="175"/>
      <c r="E21" s="228"/>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8">
        <f t="shared" si="1"/>
        <v>0</v>
      </c>
      <c r="AL21" s="179">
        <f t="shared" si="0"/>
        <v>0</v>
      </c>
      <c r="AM21" s="536"/>
      <c r="AN21" s="536"/>
    </row>
    <row r="22" spans="1:40" ht="18" customHeight="1">
      <c r="A22" s="227"/>
      <c r="B22" s="173"/>
      <c r="C22" s="174"/>
      <c r="D22" s="175"/>
      <c r="E22" s="228"/>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8">
        <f t="shared" si="1"/>
        <v>0</v>
      </c>
      <c r="AL22" s="179">
        <f t="shared" si="0"/>
        <v>0</v>
      </c>
      <c r="AM22" s="536"/>
      <c r="AN22" s="536"/>
    </row>
    <row r="23" spans="1:40" ht="18" customHeight="1">
      <c r="A23" s="227"/>
      <c r="B23" s="173"/>
      <c r="C23" s="174"/>
      <c r="D23" s="175"/>
      <c r="E23" s="228"/>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8">
        <f t="shared" si="1"/>
        <v>0</v>
      </c>
      <c r="AL23" s="179">
        <f t="shared" si="0"/>
        <v>0</v>
      </c>
      <c r="AM23" s="536"/>
      <c r="AN23" s="536"/>
    </row>
    <row r="24" spans="1:40" ht="18" customHeight="1">
      <c r="A24" s="227"/>
      <c r="B24" s="173"/>
      <c r="C24" s="174"/>
      <c r="D24" s="175"/>
      <c r="E24" s="228"/>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8">
        <f t="shared" ref="AK24:AK28" si="2">+SUM(F24:AJ24)</f>
        <v>0</v>
      </c>
      <c r="AL24" s="179">
        <f t="shared" si="0"/>
        <v>0</v>
      </c>
      <c r="AM24" s="511"/>
      <c r="AN24" s="512"/>
    </row>
    <row r="25" spans="1:40" ht="18" customHeight="1">
      <c r="A25" s="227"/>
      <c r="B25" s="173"/>
      <c r="C25" s="174"/>
      <c r="D25" s="175"/>
      <c r="E25" s="228"/>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8">
        <f t="shared" si="2"/>
        <v>0</v>
      </c>
      <c r="AL25" s="179">
        <f t="shared" si="0"/>
        <v>0</v>
      </c>
      <c r="AM25" s="536"/>
      <c r="AN25" s="536"/>
    </row>
    <row r="26" spans="1:40" ht="18" customHeight="1">
      <c r="A26" s="227"/>
      <c r="B26" s="173"/>
      <c r="C26" s="174"/>
      <c r="D26" s="175"/>
      <c r="E26" s="228"/>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8">
        <f t="shared" si="2"/>
        <v>0</v>
      </c>
      <c r="AL26" s="179">
        <f t="shared" si="0"/>
        <v>0</v>
      </c>
      <c r="AM26" s="511"/>
      <c r="AN26" s="512"/>
    </row>
    <row r="27" spans="1:40" ht="18" customHeight="1">
      <c r="A27" s="227"/>
      <c r="B27" s="173"/>
      <c r="C27" s="174"/>
      <c r="D27" s="175"/>
      <c r="E27" s="228"/>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8">
        <f t="shared" si="2"/>
        <v>0</v>
      </c>
      <c r="AL27" s="179">
        <f t="shared" si="0"/>
        <v>0</v>
      </c>
      <c r="AM27" s="511"/>
      <c r="AN27" s="512"/>
    </row>
    <row r="28" spans="1:40" ht="18" customHeight="1">
      <c r="A28" s="227"/>
      <c r="B28" s="173"/>
      <c r="C28" s="174"/>
      <c r="D28" s="175"/>
      <c r="E28" s="228"/>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8">
        <f t="shared" si="2"/>
        <v>0</v>
      </c>
      <c r="AL28" s="179">
        <f t="shared" si="0"/>
        <v>0</v>
      </c>
      <c r="AM28" s="511"/>
      <c r="AN28" s="512"/>
    </row>
    <row r="29" spans="1:40" ht="18" customHeight="1">
      <c r="A29" s="227"/>
      <c r="B29" s="173"/>
      <c r="C29" s="174"/>
      <c r="D29" s="175"/>
      <c r="E29" s="228"/>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8">
        <f t="shared" si="1"/>
        <v>0</v>
      </c>
      <c r="AL29" s="179">
        <f t="shared" si="0"/>
        <v>0</v>
      </c>
      <c r="AM29" s="536"/>
      <c r="AN29" s="536"/>
    </row>
    <row r="30" spans="1:40" ht="18" customHeight="1">
      <c r="A30" s="468" t="s">
        <v>91</v>
      </c>
      <c r="B30" s="452"/>
      <c r="C30" s="452"/>
      <c r="D30" s="452"/>
      <c r="E30" s="452"/>
      <c r="F30" s="180">
        <f t="shared" ref="F30:AJ30" si="3">+SUM(F12:F29)</f>
        <v>0</v>
      </c>
      <c r="G30" s="180">
        <f t="shared" si="3"/>
        <v>0</v>
      </c>
      <c r="H30" s="180">
        <f t="shared" si="3"/>
        <v>0</v>
      </c>
      <c r="I30" s="180">
        <f t="shared" si="3"/>
        <v>0</v>
      </c>
      <c r="J30" s="180">
        <f t="shared" si="3"/>
        <v>0</v>
      </c>
      <c r="K30" s="180">
        <f t="shared" si="3"/>
        <v>0</v>
      </c>
      <c r="L30" s="180">
        <f t="shared" si="3"/>
        <v>0</v>
      </c>
      <c r="M30" s="180">
        <f t="shared" si="3"/>
        <v>0</v>
      </c>
      <c r="N30" s="180">
        <f t="shared" si="3"/>
        <v>0</v>
      </c>
      <c r="O30" s="180">
        <f t="shared" si="3"/>
        <v>0</v>
      </c>
      <c r="P30" s="180">
        <f t="shared" si="3"/>
        <v>0</v>
      </c>
      <c r="Q30" s="180">
        <f t="shared" si="3"/>
        <v>0</v>
      </c>
      <c r="R30" s="180">
        <f t="shared" si="3"/>
        <v>0</v>
      </c>
      <c r="S30" s="180">
        <f t="shared" si="3"/>
        <v>0</v>
      </c>
      <c r="T30" s="180">
        <f t="shared" si="3"/>
        <v>0</v>
      </c>
      <c r="U30" s="180">
        <f t="shared" si="3"/>
        <v>0</v>
      </c>
      <c r="V30" s="180">
        <f t="shared" si="3"/>
        <v>0</v>
      </c>
      <c r="W30" s="180">
        <f t="shared" si="3"/>
        <v>0</v>
      </c>
      <c r="X30" s="180">
        <f t="shared" si="3"/>
        <v>0</v>
      </c>
      <c r="Y30" s="180">
        <f t="shared" si="3"/>
        <v>0</v>
      </c>
      <c r="Z30" s="180">
        <f t="shared" si="3"/>
        <v>0</v>
      </c>
      <c r="AA30" s="180">
        <f t="shared" si="3"/>
        <v>0</v>
      </c>
      <c r="AB30" s="180">
        <f t="shared" si="3"/>
        <v>0</v>
      </c>
      <c r="AC30" s="180">
        <f t="shared" si="3"/>
        <v>0</v>
      </c>
      <c r="AD30" s="180">
        <f t="shared" si="3"/>
        <v>0</v>
      </c>
      <c r="AE30" s="180">
        <f t="shared" si="3"/>
        <v>0</v>
      </c>
      <c r="AF30" s="180">
        <f t="shared" si="3"/>
        <v>0</v>
      </c>
      <c r="AG30" s="180">
        <f t="shared" si="3"/>
        <v>0</v>
      </c>
      <c r="AH30" s="180">
        <f t="shared" si="3"/>
        <v>0</v>
      </c>
      <c r="AI30" s="180">
        <f t="shared" si="3"/>
        <v>0</v>
      </c>
      <c r="AJ30" s="180">
        <f t="shared" si="3"/>
        <v>0</v>
      </c>
      <c r="AK30" s="178">
        <f t="shared" si="1"/>
        <v>0</v>
      </c>
      <c r="AL30" s="179">
        <f t="shared" si="0"/>
        <v>0</v>
      </c>
      <c r="AM30" s="481"/>
      <c r="AN30" s="481"/>
    </row>
    <row r="31" spans="1:40" ht="18" customHeight="1">
      <c r="A31" s="468" t="s">
        <v>93</v>
      </c>
      <c r="B31" s="452"/>
      <c r="C31" s="452"/>
      <c r="D31" s="452"/>
      <c r="E31" s="453"/>
      <c r="F31" s="181">
        <v>8</v>
      </c>
      <c r="G31" s="181">
        <v>8</v>
      </c>
      <c r="H31" s="181">
        <v>8</v>
      </c>
      <c r="I31" s="181">
        <v>8</v>
      </c>
      <c r="J31" s="181"/>
      <c r="K31" s="181"/>
      <c r="L31" s="181">
        <v>8</v>
      </c>
      <c r="M31" s="181">
        <v>8</v>
      </c>
      <c r="N31" s="181">
        <v>8</v>
      </c>
      <c r="O31" s="181">
        <v>8</v>
      </c>
      <c r="P31" s="181">
        <v>8</v>
      </c>
      <c r="Q31" s="181"/>
      <c r="R31" s="181"/>
      <c r="S31" s="181">
        <v>8</v>
      </c>
      <c r="T31" s="181">
        <v>8</v>
      </c>
      <c r="U31" s="181">
        <v>8</v>
      </c>
      <c r="V31" s="181">
        <v>8</v>
      </c>
      <c r="W31" s="181">
        <v>8</v>
      </c>
      <c r="X31" s="181"/>
      <c r="Y31" s="181"/>
      <c r="Z31" s="181">
        <v>8</v>
      </c>
      <c r="AA31" s="181">
        <v>8</v>
      </c>
      <c r="AB31" s="181">
        <v>8</v>
      </c>
      <c r="AC31" s="181">
        <v>8</v>
      </c>
      <c r="AD31" s="181">
        <v>8</v>
      </c>
      <c r="AE31" s="181"/>
      <c r="AF31" s="181"/>
      <c r="AG31" s="181">
        <v>8</v>
      </c>
      <c r="AH31" s="181">
        <v>8</v>
      </c>
      <c r="AI31" s="181">
        <v>8</v>
      </c>
      <c r="AJ31" s="181"/>
      <c r="AK31" s="182"/>
      <c r="AL31" s="182"/>
      <c r="AM31" s="481"/>
      <c r="AN31" s="481"/>
    </row>
    <row r="32" spans="1:40" ht="15" customHeight="1">
      <c r="A32" s="163"/>
      <c r="B32" s="163"/>
      <c r="C32" s="163"/>
      <c r="D32" s="163"/>
      <c r="E32" s="16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63"/>
      <c r="AL32" s="163"/>
      <c r="AM32" s="154"/>
    </row>
    <row r="33" spans="1:40" ht="15" customHeight="1">
      <c r="A33" s="163"/>
      <c r="B33" s="163"/>
      <c r="C33" s="163"/>
      <c r="D33" s="163"/>
      <c r="E33" s="16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63"/>
      <c r="AL33" s="163"/>
      <c r="AM33" s="154"/>
    </row>
    <row r="34" spans="1:40" ht="15" customHeight="1" thickBot="1">
      <c r="A34" s="163"/>
      <c r="B34" s="163"/>
      <c r="C34" s="163"/>
      <c r="D34" s="163"/>
      <c r="E34" s="16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63"/>
      <c r="AL34" s="163"/>
      <c r="AM34" s="154"/>
    </row>
    <row r="35" spans="1:40" s="166" customFormat="1" ht="18" customHeight="1" thickBot="1">
      <c r="A35" s="226"/>
      <c r="B35" s="456" t="s">
        <v>297</v>
      </c>
      <c r="C35" s="456"/>
      <c r="D35" s="456"/>
      <c r="E35" s="456"/>
      <c r="F35" s="456"/>
      <c r="G35" s="456"/>
      <c r="H35" s="456"/>
      <c r="I35" s="456"/>
      <c r="J35" s="456"/>
      <c r="K35" s="456"/>
      <c r="L35" s="456"/>
      <c r="M35" s="456"/>
      <c r="N35" s="456"/>
      <c r="O35" s="456"/>
      <c r="P35" s="456"/>
      <c r="Q35" s="456"/>
      <c r="R35" s="456"/>
      <c r="S35" s="456"/>
      <c r="T35" s="456"/>
      <c r="U35" s="456"/>
      <c r="V35" s="456"/>
      <c r="W35" s="456"/>
      <c r="X35" s="456"/>
      <c r="Y35" s="456"/>
      <c r="Z35" s="456"/>
      <c r="AA35" s="456"/>
      <c r="AB35" s="456"/>
      <c r="AC35" s="456"/>
      <c r="AD35" s="456"/>
      <c r="AE35" s="456"/>
      <c r="AF35" s="456"/>
      <c r="AG35" s="456"/>
      <c r="AH35" s="456"/>
      <c r="AI35" s="456"/>
      <c r="AJ35" s="456"/>
      <c r="AK35" s="456"/>
      <c r="AL35" s="456"/>
      <c r="AM35" s="456"/>
      <c r="AN35" s="165"/>
    </row>
    <row r="36" spans="1:40" ht="18" customHeight="1">
      <c r="A36" s="529" t="s">
        <v>248</v>
      </c>
      <c r="B36" s="482"/>
      <c r="C36" s="163">
        <f>C5</f>
        <v>6</v>
      </c>
      <c r="D36" s="163" t="s">
        <v>249</v>
      </c>
      <c r="E36" s="231" t="s">
        <v>250</v>
      </c>
      <c r="F36" s="530">
        <v>20</v>
      </c>
      <c r="G36" s="531"/>
      <c r="H36" s="531"/>
      <c r="I36" s="232" t="s">
        <v>251</v>
      </c>
      <c r="J36" s="532" t="s">
        <v>252</v>
      </c>
      <c r="K36" s="532"/>
      <c r="L36" s="532"/>
      <c r="M36" s="532"/>
      <c r="N36" s="532"/>
      <c r="O36" s="532"/>
      <c r="P36" s="532">
        <v>3</v>
      </c>
      <c r="Q36" s="532"/>
      <c r="R36" s="532"/>
      <c r="S36" s="532" t="s">
        <v>253</v>
      </c>
      <c r="T36" s="532"/>
      <c r="U36" s="186"/>
      <c r="V36" s="186"/>
      <c r="W36" s="186"/>
      <c r="X36" s="186"/>
      <c r="Y36" s="186"/>
      <c r="Z36" s="186"/>
      <c r="AA36" s="186"/>
      <c r="AB36" s="186"/>
      <c r="AC36" s="186"/>
      <c r="AD36" s="186"/>
      <c r="AE36" s="186"/>
      <c r="AF36" s="186"/>
      <c r="AG36" s="186"/>
      <c r="AH36" s="186"/>
      <c r="AI36" s="186"/>
      <c r="AJ36" s="186"/>
      <c r="AK36" s="461" t="s">
        <v>191</v>
      </c>
      <c r="AL36" s="461" t="s">
        <v>192</v>
      </c>
      <c r="AM36" s="477" t="s">
        <v>193</v>
      </c>
      <c r="AN36" s="477"/>
    </row>
    <row r="37" spans="1:40" ht="18" customHeight="1">
      <c r="A37" s="533" t="s">
        <v>254</v>
      </c>
      <c r="B37" s="525" t="s">
        <v>255</v>
      </c>
      <c r="C37" s="525" t="s">
        <v>256</v>
      </c>
      <c r="D37" s="525" t="s">
        <v>257</v>
      </c>
      <c r="E37" s="525" t="s">
        <v>258</v>
      </c>
      <c r="F37" s="468" t="s">
        <v>259</v>
      </c>
      <c r="G37" s="452"/>
      <c r="H37" s="452"/>
      <c r="I37" s="452"/>
      <c r="J37" s="452"/>
      <c r="K37" s="452"/>
      <c r="L37" s="453"/>
      <c r="M37" s="464" t="s">
        <v>260</v>
      </c>
      <c r="N37" s="464"/>
      <c r="O37" s="464"/>
      <c r="P37" s="464"/>
      <c r="Q37" s="464"/>
      <c r="R37" s="464"/>
      <c r="S37" s="464"/>
      <c r="T37" s="464" t="s">
        <v>261</v>
      </c>
      <c r="U37" s="464"/>
      <c r="V37" s="464"/>
      <c r="W37" s="464"/>
      <c r="X37" s="464"/>
      <c r="Y37" s="464"/>
      <c r="Z37" s="464"/>
      <c r="AA37" s="464" t="s">
        <v>262</v>
      </c>
      <c r="AB37" s="464"/>
      <c r="AC37" s="464"/>
      <c r="AD37" s="464"/>
      <c r="AE37" s="464"/>
      <c r="AF37" s="464"/>
      <c r="AG37" s="464"/>
      <c r="AH37" s="468" t="s">
        <v>263</v>
      </c>
      <c r="AI37" s="452"/>
      <c r="AJ37" s="452"/>
      <c r="AK37" s="462"/>
      <c r="AL37" s="462"/>
      <c r="AM37" s="478"/>
      <c r="AN37" s="478"/>
    </row>
    <row r="38" spans="1:40" ht="18" customHeight="1">
      <c r="A38" s="534"/>
      <c r="B38" s="482"/>
      <c r="C38" s="482"/>
      <c r="D38" s="482"/>
      <c r="E38" s="482"/>
      <c r="F38" s="188">
        <f t="shared" ref="F38:AJ38" si="4">F11</f>
        <v>45748</v>
      </c>
      <c r="G38" s="188">
        <f t="shared" si="4"/>
        <v>45749</v>
      </c>
      <c r="H38" s="188">
        <f t="shared" si="4"/>
        <v>45750</v>
      </c>
      <c r="I38" s="188">
        <f t="shared" si="4"/>
        <v>45751</v>
      </c>
      <c r="J38" s="188">
        <f t="shared" si="4"/>
        <v>45752</v>
      </c>
      <c r="K38" s="188">
        <f t="shared" si="4"/>
        <v>45753</v>
      </c>
      <c r="L38" s="188">
        <f t="shared" si="4"/>
        <v>45754</v>
      </c>
      <c r="M38" s="188">
        <f t="shared" si="4"/>
        <v>45755</v>
      </c>
      <c r="N38" s="188">
        <f t="shared" si="4"/>
        <v>45756</v>
      </c>
      <c r="O38" s="188">
        <f t="shared" si="4"/>
        <v>45757</v>
      </c>
      <c r="P38" s="188">
        <f t="shared" si="4"/>
        <v>45758</v>
      </c>
      <c r="Q38" s="188">
        <f t="shared" si="4"/>
        <v>45759</v>
      </c>
      <c r="R38" s="188">
        <f t="shared" si="4"/>
        <v>45760</v>
      </c>
      <c r="S38" s="188">
        <f t="shared" si="4"/>
        <v>45761</v>
      </c>
      <c r="T38" s="188">
        <f t="shared" si="4"/>
        <v>45762</v>
      </c>
      <c r="U38" s="188">
        <f t="shared" si="4"/>
        <v>45763</v>
      </c>
      <c r="V38" s="188">
        <f t="shared" si="4"/>
        <v>45764</v>
      </c>
      <c r="W38" s="188">
        <f t="shared" si="4"/>
        <v>45765</v>
      </c>
      <c r="X38" s="188">
        <f t="shared" si="4"/>
        <v>45766</v>
      </c>
      <c r="Y38" s="188">
        <f t="shared" si="4"/>
        <v>45767</v>
      </c>
      <c r="Z38" s="188">
        <f t="shared" si="4"/>
        <v>45768</v>
      </c>
      <c r="AA38" s="188">
        <f t="shared" si="4"/>
        <v>45769</v>
      </c>
      <c r="AB38" s="188">
        <f t="shared" si="4"/>
        <v>45770</v>
      </c>
      <c r="AC38" s="188">
        <f t="shared" si="4"/>
        <v>45771</v>
      </c>
      <c r="AD38" s="188">
        <f t="shared" si="4"/>
        <v>45772</v>
      </c>
      <c r="AE38" s="188">
        <f t="shared" si="4"/>
        <v>45773</v>
      </c>
      <c r="AF38" s="188">
        <f t="shared" si="4"/>
        <v>45774</v>
      </c>
      <c r="AG38" s="188">
        <f t="shared" si="4"/>
        <v>45775</v>
      </c>
      <c r="AH38" s="188">
        <f t="shared" si="4"/>
        <v>45776</v>
      </c>
      <c r="AI38" s="188">
        <f t="shared" si="4"/>
        <v>45777</v>
      </c>
      <c r="AJ38" s="233" t="str">
        <f t="shared" si="4"/>
        <v/>
      </c>
      <c r="AK38" s="462"/>
      <c r="AL38" s="462"/>
      <c r="AM38" s="478"/>
      <c r="AN38" s="478"/>
    </row>
    <row r="39" spans="1:40" ht="18" customHeight="1">
      <c r="A39" s="535"/>
      <c r="B39" s="463"/>
      <c r="C39" s="463"/>
      <c r="D39" s="463"/>
      <c r="E39" s="463"/>
      <c r="F39" s="189">
        <f t="shared" ref="F39:AJ39" si="5">F11</f>
        <v>45748</v>
      </c>
      <c r="G39" s="189">
        <f t="shared" si="5"/>
        <v>45749</v>
      </c>
      <c r="H39" s="189">
        <f t="shared" si="5"/>
        <v>45750</v>
      </c>
      <c r="I39" s="189">
        <f t="shared" si="5"/>
        <v>45751</v>
      </c>
      <c r="J39" s="189">
        <f t="shared" si="5"/>
        <v>45752</v>
      </c>
      <c r="K39" s="189">
        <f t="shared" si="5"/>
        <v>45753</v>
      </c>
      <c r="L39" s="189">
        <f t="shared" si="5"/>
        <v>45754</v>
      </c>
      <c r="M39" s="189">
        <f t="shared" si="5"/>
        <v>45755</v>
      </c>
      <c r="N39" s="189">
        <f t="shared" si="5"/>
        <v>45756</v>
      </c>
      <c r="O39" s="189">
        <f t="shared" si="5"/>
        <v>45757</v>
      </c>
      <c r="P39" s="189">
        <f t="shared" si="5"/>
        <v>45758</v>
      </c>
      <c r="Q39" s="189">
        <f t="shared" si="5"/>
        <v>45759</v>
      </c>
      <c r="R39" s="189">
        <f t="shared" si="5"/>
        <v>45760</v>
      </c>
      <c r="S39" s="189">
        <f t="shared" si="5"/>
        <v>45761</v>
      </c>
      <c r="T39" s="189">
        <f t="shared" si="5"/>
        <v>45762</v>
      </c>
      <c r="U39" s="189">
        <f t="shared" si="5"/>
        <v>45763</v>
      </c>
      <c r="V39" s="189">
        <f t="shared" si="5"/>
        <v>45764</v>
      </c>
      <c r="W39" s="189">
        <f t="shared" si="5"/>
        <v>45765</v>
      </c>
      <c r="X39" s="189">
        <f t="shared" si="5"/>
        <v>45766</v>
      </c>
      <c r="Y39" s="189">
        <f t="shared" si="5"/>
        <v>45767</v>
      </c>
      <c r="Z39" s="189">
        <f t="shared" si="5"/>
        <v>45768</v>
      </c>
      <c r="AA39" s="189">
        <f t="shared" si="5"/>
        <v>45769</v>
      </c>
      <c r="AB39" s="189">
        <f t="shared" si="5"/>
        <v>45770</v>
      </c>
      <c r="AC39" s="189">
        <f t="shared" si="5"/>
        <v>45771</v>
      </c>
      <c r="AD39" s="189">
        <f t="shared" si="5"/>
        <v>45772</v>
      </c>
      <c r="AE39" s="189">
        <f t="shared" si="5"/>
        <v>45773</v>
      </c>
      <c r="AF39" s="189">
        <f t="shared" si="5"/>
        <v>45774</v>
      </c>
      <c r="AG39" s="189">
        <f t="shared" si="5"/>
        <v>45775</v>
      </c>
      <c r="AH39" s="189">
        <f t="shared" si="5"/>
        <v>45776</v>
      </c>
      <c r="AI39" s="189">
        <f t="shared" si="5"/>
        <v>45777</v>
      </c>
      <c r="AJ39" s="234" t="str">
        <f t="shared" si="5"/>
        <v/>
      </c>
      <c r="AK39" s="462"/>
      <c r="AL39" s="462"/>
      <c r="AM39" s="478"/>
      <c r="AN39" s="478"/>
    </row>
    <row r="40" spans="1:40" ht="18" customHeight="1">
      <c r="A40" s="167"/>
      <c r="B40" s="190" t="s">
        <v>264</v>
      </c>
      <c r="C40" s="190" t="s">
        <v>183</v>
      </c>
      <c r="D40" s="191"/>
      <c r="E40" s="235"/>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236"/>
      <c r="AK40" s="180">
        <f>+SUM(F40:AJ40)</f>
        <v>0</v>
      </c>
      <c r="AL40" s="179">
        <f t="shared" ref="AL40:AL48" si="6">IF($AK$3="４週",AK40/4,AK40/(DAY(EOMONTH($F$10,0))/7))</f>
        <v>0</v>
      </c>
      <c r="AM40" s="511"/>
      <c r="AN40" s="512"/>
    </row>
    <row r="41" spans="1:40" ht="18" customHeight="1">
      <c r="A41" s="167"/>
      <c r="B41" s="190" t="s">
        <v>265</v>
      </c>
      <c r="C41" s="190" t="s">
        <v>183</v>
      </c>
      <c r="D41" s="191"/>
      <c r="E41" s="235"/>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236"/>
      <c r="AK41" s="180">
        <f t="shared" ref="AK41:AK47" si="7">+SUM(F41:AJ41)</f>
        <v>0</v>
      </c>
      <c r="AL41" s="179">
        <f t="shared" si="6"/>
        <v>0</v>
      </c>
      <c r="AM41" s="511"/>
      <c r="AN41" s="512"/>
    </row>
    <row r="42" spans="1:40" ht="18" customHeight="1">
      <c r="A42" s="167"/>
      <c r="B42" s="190"/>
      <c r="C42" s="190"/>
      <c r="D42" s="191"/>
      <c r="E42" s="235"/>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236"/>
      <c r="AK42" s="180">
        <f t="shared" si="7"/>
        <v>0</v>
      </c>
      <c r="AL42" s="179">
        <f t="shared" si="6"/>
        <v>0</v>
      </c>
      <c r="AM42" s="511"/>
      <c r="AN42" s="512"/>
    </row>
    <row r="43" spans="1:40" ht="18" customHeight="1">
      <c r="A43" s="167"/>
      <c r="B43" s="190"/>
      <c r="C43" s="190"/>
      <c r="D43" s="191"/>
      <c r="E43" s="23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236"/>
      <c r="AK43" s="180">
        <f t="shared" si="7"/>
        <v>0</v>
      </c>
      <c r="AL43" s="179">
        <f t="shared" si="6"/>
        <v>0</v>
      </c>
      <c r="AM43" s="511"/>
      <c r="AN43" s="512"/>
    </row>
    <row r="44" spans="1:40" ht="18" customHeight="1">
      <c r="A44" s="167"/>
      <c r="B44" s="190"/>
      <c r="C44" s="190"/>
      <c r="D44" s="191"/>
      <c r="E44" s="23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236"/>
      <c r="AK44" s="180">
        <f t="shared" si="7"/>
        <v>0</v>
      </c>
      <c r="AL44" s="179">
        <f t="shared" si="6"/>
        <v>0</v>
      </c>
      <c r="AM44" s="511"/>
      <c r="AN44" s="512"/>
    </row>
    <row r="45" spans="1:40" ht="18" customHeight="1">
      <c r="A45" s="167"/>
      <c r="B45" s="190"/>
      <c r="C45" s="190"/>
      <c r="D45" s="191"/>
      <c r="E45" s="23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236"/>
      <c r="AK45" s="180">
        <f>+SUM(F45:AJ45)</f>
        <v>0</v>
      </c>
      <c r="AL45" s="179">
        <f t="shared" si="6"/>
        <v>0</v>
      </c>
      <c r="AM45" s="229"/>
      <c r="AN45" s="230"/>
    </row>
    <row r="46" spans="1:40" ht="18" customHeight="1">
      <c r="A46" s="167"/>
      <c r="B46" s="190"/>
      <c r="C46" s="190"/>
      <c r="D46" s="191"/>
      <c r="E46" s="23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236"/>
      <c r="AK46" s="180">
        <f t="shared" si="7"/>
        <v>0</v>
      </c>
      <c r="AL46" s="179">
        <f t="shared" si="6"/>
        <v>0</v>
      </c>
      <c r="AM46" s="511"/>
      <c r="AN46" s="512"/>
    </row>
    <row r="47" spans="1:40" ht="18" customHeight="1" thickBot="1">
      <c r="A47" s="238"/>
      <c r="B47" s="192"/>
      <c r="C47" s="192"/>
      <c r="D47" s="193"/>
      <c r="E47" s="239"/>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240"/>
      <c r="AK47" s="241">
        <f t="shared" si="7"/>
        <v>0</v>
      </c>
      <c r="AL47" s="179">
        <f t="shared" si="6"/>
        <v>0</v>
      </c>
      <c r="AM47" s="511"/>
      <c r="AN47" s="512"/>
    </row>
    <row r="48" spans="1:40" ht="18" hidden="1" customHeight="1" thickBot="1">
      <c r="A48" s="492" t="s">
        <v>284</v>
      </c>
      <c r="B48" s="493"/>
      <c r="C48" s="493"/>
      <c r="D48" s="493"/>
      <c r="E48" s="494"/>
      <c r="F48" s="242">
        <f>SUM(F40:F47)</f>
        <v>0</v>
      </c>
      <c r="G48" s="242">
        <f t="shared" ref="G48:AJ48" si="8">SUM(G40:G47)</f>
        <v>0</v>
      </c>
      <c r="H48" s="242">
        <f t="shared" si="8"/>
        <v>0</v>
      </c>
      <c r="I48" s="242">
        <f t="shared" si="8"/>
        <v>0</v>
      </c>
      <c r="J48" s="242">
        <f t="shared" si="8"/>
        <v>0</v>
      </c>
      <c r="K48" s="242">
        <f t="shared" si="8"/>
        <v>0</v>
      </c>
      <c r="L48" s="242">
        <f t="shared" si="8"/>
        <v>0</v>
      </c>
      <c r="M48" s="242">
        <f t="shared" si="8"/>
        <v>0</v>
      </c>
      <c r="N48" s="242">
        <f t="shared" si="8"/>
        <v>0</v>
      </c>
      <c r="O48" s="242">
        <f t="shared" si="8"/>
        <v>0</v>
      </c>
      <c r="P48" s="242">
        <f t="shared" si="8"/>
        <v>0</v>
      </c>
      <c r="Q48" s="242">
        <f t="shared" si="8"/>
        <v>0</v>
      </c>
      <c r="R48" s="242">
        <f t="shared" si="8"/>
        <v>0</v>
      </c>
      <c r="S48" s="242">
        <f t="shared" si="8"/>
        <v>0</v>
      </c>
      <c r="T48" s="242">
        <f t="shared" si="8"/>
        <v>0</v>
      </c>
      <c r="U48" s="242">
        <f t="shared" si="8"/>
        <v>0</v>
      </c>
      <c r="V48" s="242">
        <f t="shared" si="8"/>
        <v>0</v>
      </c>
      <c r="W48" s="242">
        <f t="shared" si="8"/>
        <v>0</v>
      </c>
      <c r="X48" s="242">
        <f t="shared" si="8"/>
        <v>0</v>
      </c>
      <c r="Y48" s="242">
        <f t="shared" si="8"/>
        <v>0</v>
      </c>
      <c r="Z48" s="242">
        <f t="shared" si="8"/>
        <v>0</v>
      </c>
      <c r="AA48" s="242">
        <f t="shared" si="8"/>
        <v>0</v>
      </c>
      <c r="AB48" s="242">
        <f t="shared" si="8"/>
        <v>0</v>
      </c>
      <c r="AC48" s="242">
        <f t="shared" si="8"/>
        <v>0</v>
      </c>
      <c r="AD48" s="242">
        <f t="shared" si="8"/>
        <v>0</v>
      </c>
      <c r="AE48" s="242">
        <f t="shared" si="8"/>
        <v>0</v>
      </c>
      <c r="AF48" s="242">
        <f t="shared" si="8"/>
        <v>0</v>
      </c>
      <c r="AG48" s="242">
        <f t="shared" si="8"/>
        <v>0</v>
      </c>
      <c r="AH48" s="242">
        <f t="shared" si="8"/>
        <v>0</v>
      </c>
      <c r="AI48" s="242">
        <f t="shared" si="8"/>
        <v>0</v>
      </c>
      <c r="AJ48" s="242">
        <f t="shared" si="8"/>
        <v>0</v>
      </c>
      <c r="AK48" s="195">
        <f t="shared" ref="AK48" si="9">+SUM(F48:AJ48)</f>
        <v>0</v>
      </c>
      <c r="AL48" s="243">
        <f t="shared" si="6"/>
        <v>0</v>
      </c>
      <c r="AM48" s="244"/>
      <c r="AN48" s="245"/>
    </row>
    <row r="49" spans="1:43" ht="18.75" customHeight="1" thickTop="1" thickBot="1">
      <c r="A49" s="510" t="s">
        <v>266</v>
      </c>
      <c r="B49" s="457"/>
      <c r="C49" s="457"/>
      <c r="D49" s="457"/>
      <c r="E49" s="458"/>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246"/>
      <c r="AK49" s="519"/>
      <c r="AL49" s="516"/>
      <c r="AM49" s="513"/>
      <c r="AN49" s="513"/>
    </row>
    <row r="50" spans="1:43" ht="18" hidden="1" customHeight="1">
      <c r="A50" s="467" t="s">
        <v>269</v>
      </c>
      <c r="B50" s="454"/>
      <c r="C50" s="454"/>
      <c r="D50" s="454"/>
      <c r="E50" s="455"/>
      <c r="F50" s="198">
        <f>(SUM(F40:F47))/$P36</f>
        <v>0</v>
      </c>
      <c r="G50" s="198">
        <f>(SUM(G40:G47))/$P36</f>
        <v>0</v>
      </c>
      <c r="H50" s="198">
        <f>(SUM(H40:H47))/$P36</f>
        <v>0</v>
      </c>
      <c r="I50" s="198">
        <f t="shared" ref="I50:AG50" si="10">(SUM(I40:I47))/$P36</f>
        <v>0</v>
      </c>
      <c r="J50" s="198">
        <f t="shared" si="10"/>
        <v>0</v>
      </c>
      <c r="K50" s="198">
        <f t="shared" si="10"/>
        <v>0</v>
      </c>
      <c r="L50" s="198">
        <f t="shared" si="10"/>
        <v>0</v>
      </c>
      <c r="M50" s="198">
        <f t="shared" si="10"/>
        <v>0</v>
      </c>
      <c r="N50" s="198">
        <f t="shared" si="10"/>
        <v>0</v>
      </c>
      <c r="O50" s="198">
        <f t="shared" si="10"/>
        <v>0</v>
      </c>
      <c r="P50" s="198">
        <f>(SUM(P40:P47))/$P36</f>
        <v>0</v>
      </c>
      <c r="Q50" s="198">
        <f t="shared" si="10"/>
        <v>0</v>
      </c>
      <c r="R50" s="198">
        <f t="shared" si="10"/>
        <v>0</v>
      </c>
      <c r="S50" s="198">
        <f t="shared" si="10"/>
        <v>0</v>
      </c>
      <c r="T50" s="198">
        <f t="shared" si="10"/>
        <v>0</v>
      </c>
      <c r="U50" s="198">
        <f t="shared" si="10"/>
        <v>0</v>
      </c>
      <c r="V50" s="198">
        <f t="shared" si="10"/>
        <v>0</v>
      </c>
      <c r="W50" s="198">
        <f t="shared" si="10"/>
        <v>0</v>
      </c>
      <c r="X50" s="198">
        <f t="shared" si="10"/>
        <v>0</v>
      </c>
      <c r="Y50" s="198">
        <f t="shared" si="10"/>
        <v>0</v>
      </c>
      <c r="Z50" s="198">
        <f t="shared" si="10"/>
        <v>0</v>
      </c>
      <c r="AA50" s="198">
        <f t="shared" si="10"/>
        <v>0</v>
      </c>
      <c r="AB50" s="198">
        <f t="shared" si="10"/>
        <v>0</v>
      </c>
      <c r="AC50" s="198">
        <f t="shared" si="10"/>
        <v>0</v>
      </c>
      <c r="AD50" s="198">
        <f t="shared" si="10"/>
        <v>0</v>
      </c>
      <c r="AE50" s="198">
        <f t="shared" si="10"/>
        <v>0</v>
      </c>
      <c r="AF50" s="198">
        <f t="shared" si="10"/>
        <v>0</v>
      </c>
      <c r="AG50" s="198">
        <f t="shared" si="10"/>
        <v>0</v>
      </c>
      <c r="AH50" s="198">
        <f>(SUM(AH40:AH47))/$P36</f>
        <v>0</v>
      </c>
      <c r="AI50" s="198">
        <f>(SUM(AI40:AI47))/$P36</f>
        <v>0</v>
      </c>
      <c r="AJ50" s="198">
        <f>(SUM(AJ40:AJ47))/$P36</f>
        <v>0</v>
      </c>
      <c r="AK50" s="520"/>
      <c r="AL50" s="517"/>
      <c r="AM50" s="514"/>
      <c r="AN50" s="514"/>
    </row>
    <row r="51" spans="1:43" ht="18" hidden="1" customHeight="1" thickBot="1">
      <c r="A51" s="492" t="s">
        <v>267</v>
      </c>
      <c r="B51" s="493"/>
      <c r="C51" s="493"/>
      <c r="D51" s="493"/>
      <c r="E51" s="494"/>
      <c r="F51" s="201" t="str">
        <f>IF(F50&gt;=(F49/$C36),"〇","×")</f>
        <v>〇</v>
      </c>
      <c r="G51" s="201" t="str">
        <f>IF(G50&gt;=(G49/$C36),"〇","×")</f>
        <v>〇</v>
      </c>
      <c r="H51" s="201" t="str">
        <f t="shared" ref="H51:AJ51" si="11">IF(H50&gt;=(H49/$C36),"〇","×")</f>
        <v>〇</v>
      </c>
      <c r="I51" s="201" t="str">
        <f t="shared" si="11"/>
        <v>〇</v>
      </c>
      <c r="J51" s="201" t="str">
        <f t="shared" si="11"/>
        <v>〇</v>
      </c>
      <c r="K51" s="201" t="str">
        <f t="shared" si="11"/>
        <v>〇</v>
      </c>
      <c r="L51" s="201" t="str">
        <f t="shared" si="11"/>
        <v>〇</v>
      </c>
      <c r="M51" s="201" t="str">
        <f t="shared" si="11"/>
        <v>〇</v>
      </c>
      <c r="N51" s="201" t="str">
        <f t="shared" si="11"/>
        <v>〇</v>
      </c>
      <c r="O51" s="201" t="str">
        <f t="shared" si="11"/>
        <v>〇</v>
      </c>
      <c r="P51" s="201" t="str">
        <f t="shared" si="11"/>
        <v>〇</v>
      </c>
      <c r="Q51" s="201" t="str">
        <f t="shared" si="11"/>
        <v>〇</v>
      </c>
      <c r="R51" s="201" t="str">
        <f>IF(R50&gt;=(R49/$C36),"〇","×")</f>
        <v>〇</v>
      </c>
      <c r="S51" s="201" t="str">
        <f t="shared" si="11"/>
        <v>〇</v>
      </c>
      <c r="T51" s="201" t="str">
        <f t="shared" si="11"/>
        <v>〇</v>
      </c>
      <c r="U51" s="201" t="str">
        <f t="shared" si="11"/>
        <v>〇</v>
      </c>
      <c r="V51" s="201" t="str">
        <f t="shared" si="11"/>
        <v>〇</v>
      </c>
      <c r="W51" s="201" t="str">
        <f t="shared" si="11"/>
        <v>〇</v>
      </c>
      <c r="X51" s="201" t="str">
        <f t="shared" si="11"/>
        <v>〇</v>
      </c>
      <c r="Y51" s="201" t="str">
        <f t="shared" si="11"/>
        <v>〇</v>
      </c>
      <c r="Z51" s="201" t="str">
        <f t="shared" si="11"/>
        <v>〇</v>
      </c>
      <c r="AA51" s="201" t="str">
        <f t="shared" si="11"/>
        <v>〇</v>
      </c>
      <c r="AB51" s="201" t="str">
        <f t="shared" si="11"/>
        <v>〇</v>
      </c>
      <c r="AC51" s="201" t="str">
        <f t="shared" si="11"/>
        <v>〇</v>
      </c>
      <c r="AD51" s="201" t="str">
        <f t="shared" si="11"/>
        <v>〇</v>
      </c>
      <c r="AE51" s="201" t="str">
        <f t="shared" si="11"/>
        <v>〇</v>
      </c>
      <c r="AF51" s="201" t="str">
        <f t="shared" si="11"/>
        <v>〇</v>
      </c>
      <c r="AG51" s="201" t="str">
        <f t="shared" si="11"/>
        <v>〇</v>
      </c>
      <c r="AH51" s="201" t="str">
        <f t="shared" si="11"/>
        <v>〇</v>
      </c>
      <c r="AI51" s="201" t="str">
        <f t="shared" si="11"/>
        <v>〇</v>
      </c>
      <c r="AJ51" s="247" t="str">
        <f t="shared" si="11"/>
        <v>〇</v>
      </c>
      <c r="AK51" s="520"/>
      <c r="AL51" s="517"/>
      <c r="AM51" s="514"/>
      <c r="AN51" s="514"/>
    </row>
    <row r="52" spans="1:43" ht="15" hidden="1" customHeight="1">
      <c r="A52" s="522" t="s">
        <v>268</v>
      </c>
      <c r="B52" s="523"/>
      <c r="C52" s="523"/>
      <c r="D52" s="523"/>
      <c r="E52" s="524"/>
      <c r="F52" s="248" t="e">
        <f>ROUNDUP($AL57-F49,2)/$AJ58</f>
        <v>#VALUE!</v>
      </c>
      <c r="G52" s="248" t="e">
        <f t="shared" ref="G52:K52" si="12">ROUNDUP($AL57-G49,2)/$AJ58</f>
        <v>#VALUE!</v>
      </c>
      <c r="H52" s="248" t="e">
        <f t="shared" si="12"/>
        <v>#VALUE!</v>
      </c>
      <c r="I52" s="248" t="e">
        <f t="shared" si="12"/>
        <v>#VALUE!</v>
      </c>
      <c r="J52" s="248" t="e">
        <f t="shared" si="12"/>
        <v>#VALUE!</v>
      </c>
      <c r="K52" s="248" t="e">
        <f t="shared" si="12"/>
        <v>#VALUE!</v>
      </c>
      <c r="L52" s="248" t="e">
        <f t="shared" ref="L52:AJ52" si="13">ROUNDUP($AL57-L49,3)/$C6</f>
        <v>#VALUE!</v>
      </c>
      <c r="M52" s="248" t="e">
        <f t="shared" si="13"/>
        <v>#VALUE!</v>
      </c>
      <c r="N52" s="248" t="e">
        <f t="shared" si="13"/>
        <v>#VALUE!</v>
      </c>
      <c r="O52" s="248" t="e">
        <f t="shared" si="13"/>
        <v>#VALUE!</v>
      </c>
      <c r="P52" s="248" t="e">
        <f t="shared" si="13"/>
        <v>#VALUE!</v>
      </c>
      <c r="Q52" s="248" t="e">
        <f t="shared" si="13"/>
        <v>#VALUE!</v>
      </c>
      <c r="R52" s="248" t="e">
        <f t="shared" si="13"/>
        <v>#VALUE!</v>
      </c>
      <c r="S52" s="248" t="e">
        <f t="shared" si="13"/>
        <v>#VALUE!</v>
      </c>
      <c r="T52" s="248" t="e">
        <f t="shared" si="13"/>
        <v>#VALUE!</v>
      </c>
      <c r="U52" s="248" t="e">
        <f t="shared" si="13"/>
        <v>#VALUE!</v>
      </c>
      <c r="V52" s="248" t="e">
        <f t="shared" si="13"/>
        <v>#VALUE!</v>
      </c>
      <c r="W52" s="248" t="e">
        <f t="shared" si="13"/>
        <v>#VALUE!</v>
      </c>
      <c r="X52" s="248" t="e">
        <f t="shared" si="13"/>
        <v>#VALUE!</v>
      </c>
      <c r="Y52" s="248" t="e">
        <f t="shared" si="13"/>
        <v>#VALUE!</v>
      </c>
      <c r="Z52" s="248" t="e">
        <f t="shared" si="13"/>
        <v>#VALUE!</v>
      </c>
      <c r="AA52" s="248" t="e">
        <f t="shared" si="13"/>
        <v>#VALUE!</v>
      </c>
      <c r="AB52" s="248" t="e">
        <f t="shared" si="13"/>
        <v>#VALUE!</v>
      </c>
      <c r="AC52" s="248" t="e">
        <f t="shared" si="13"/>
        <v>#VALUE!</v>
      </c>
      <c r="AD52" s="248" t="e">
        <f t="shared" si="13"/>
        <v>#VALUE!</v>
      </c>
      <c r="AE52" s="248" t="e">
        <f t="shared" si="13"/>
        <v>#VALUE!</v>
      </c>
      <c r="AF52" s="248" t="e">
        <f t="shared" si="13"/>
        <v>#VALUE!</v>
      </c>
      <c r="AG52" s="248" t="e">
        <f t="shared" si="13"/>
        <v>#VALUE!</v>
      </c>
      <c r="AH52" s="248" t="e">
        <f t="shared" si="13"/>
        <v>#VALUE!</v>
      </c>
      <c r="AI52" s="248" t="e">
        <f t="shared" si="13"/>
        <v>#VALUE!</v>
      </c>
      <c r="AJ52" s="249" t="e">
        <f t="shared" si="13"/>
        <v>#VALUE!</v>
      </c>
      <c r="AK52" s="520"/>
      <c r="AL52" s="517"/>
      <c r="AM52" s="514"/>
      <c r="AN52" s="514"/>
    </row>
    <row r="53" spans="1:43" ht="18.75" customHeight="1" thickTop="1" thickBot="1">
      <c r="A53" s="510" t="s">
        <v>299</v>
      </c>
      <c r="B53" s="457"/>
      <c r="C53" s="457"/>
      <c r="D53" s="457"/>
      <c r="E53" s="458"/>
      <c r="F53" s="250"/>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2"/>
      <c r="AK53" s="521"/>
      <c r="AL53" s="518"/>
      <c r="AM53" s="515"/>
      <c r="AN53" s="515"/>
    </row>
    <row r="54" spans="1:43" ht="15" customHeight="1" thickTop="1">
      <c r="A54" s="163"/>
      <c r="B54" s="163"/>
      <c r="C54" s="163"/>
      <c r="D54" s="163"/>
      <c r="E54" s="16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63"/>
      <c r="AL54" s="163"/>
      <c r="AM54" s="154"/>
    </row>
    <row r="55" spans="1:43" ht="15" customHeight="1">
      <c r="A55" s="163"/>
      <c r="B55" s="163"/>
      <c r="C55" s="163"/>
      <c r="D55" s="163"/>
      <c r="E55" s="16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c r="AK55" s="163"/>
      <c r="AL55" s="163"/>
      <c r="AM55" s="154"/>
    </row>
    <row r="56" spans="1:43" ht="21" customHeight="1" thickBot="1">
      <c r="A56" s="153" t="s">
        <v>245</v>
      </c>
      <c r="B56" s="163"/>
      <c r="C56" s="163"/>
      <c r="D56" s="163"/>
      <c r="E56" s="163"/>
      <c r="F56" s="163"/>
      <c r="G56" s="183"/>
      <c r="H56" s="183"/>
      <c r="I56" s="183"/>
      <c r="J56" s="183"/>
      <c r="K56" s="183"/>
      <c r="L56" s="183"/>
      <c r="M56" s="183"/>
      <c r="N56" s="183"/>
      <c r="O56" s="183"/>
      <c r="AM56" s="163"/>
      <c r="AN56" s="154"/>
    </row>
    <row r="57" spans="1:43" ht="24.95" customHeight="1">
      <c r="A57" s="464"/>
      <c r="B57" s="464"/>
      <c r="C57" s="464"/>
      <c r="D57" s="204">
        <v>4</v>
      </c>
      <c r="E57" s="204">
        <v>5</v>
      </c>
      <c r="F57" s="488">
        <v>6</v>
      </c>
      <c r="G57" s="488"/>
      <c r="H57" s="488"/>
      <c r="I57" s="488">
        <v>7</v>
      </c>
      <c r="J57" s="488"/>
      <c r="K57" s="488"/>
      <c r="L57" s="488">
        <v>8</v>
      </c>
      <c r="M57" s="488"/>
      <c r="N57" s="488"/>
      <c r="O57" s="488">
        <v>9</v>
      </c>
      <c r="P57" s="488"/>
      <c r="Q57" s="488"/>
      <c r="R57" s="488">
        <v>10</v>
      </c>
      <c r="S57" s="488"/>
      <c r="T57" s="488"/>
      <c r="U57" s="488">
        <v>11</v>
      </c>
      <c r="V57" s="488"/>
      <c r="W57" s="488"/>
      <c r="X57" s="488">
        <v>12</v>
      </c>
      <c r="Y57" s="488"/>
      <c r="Z57" s="488"/>
      <c r="AA57" s="488">
        <v>1</v>
      </c>
      <c r="AB57" s="488"/>
      <c r="AC57" s="488"/>
      <c r="AD57" s="488">
        <v>2</v>
      </c>
      <c r="AE57" s="488"/>
      <c r="AF57" s="488"/>
      <c r="AG57" s="488">
        <v>3</v>
      </c>
      <c r="AH57" s="488"/>
      <c r="AI57" s="488"/>
      <c r="AJ57" s="464" t="s">
        <v>147</v>
      </c>
      <c r="AK57" s="468"/>
      <c r="AL57" s="205" t="s">
        <v>202</v>
      </c>
      <c r="AM57" s="206"/>
      <c r="AN57" s="206"/>
      <c r="AO57" s="206"/>
      <c r="AP57" s="206"/>
      <c r="AQ57" s="206"/>
    </row>
    <row r="58" spans="1:43" ht="18" customHeight="1">
      <c r="A58" s="506" t="s">
        <v>205</v>
      </c>
      <c r="B58" s="506"/>
      <c r="C58" s="506"/>
      <c r="D58" s="177"/>
      <c r="E58" s="177"/>
      <c r="F58" s="498"/>
      <c r="G58" s="498"/>
      <c r="H58" s="498"/>
      <c r="I58" s="498"/>
      <c r="J58" s="498"/>
      <c r="K58" s="498"/>
      <c r="L58" s="498"/>
      <c r="M58" s="498"/>
      <c r="N58" s="498"/>
      <c r="O58" s="498"/>
      <c r="P58" s="498"/>
      <c r="Q58" s="498"/>
      <c r="R58" s="498"/>
      <c r="S58" s="498"/>
      <c r="T58" s="498"/>
      <c r="U58" s="498"/>
      <c r="V58" s="498"/>
      <c r="W58" s="498"/>
      <c r="X58" s="498"/>
      <c r="Y58" s="498"/>
      <c r="Z58" s="498"/>
      <c r="AA58" s="498"/>
      <c r="AB58" s="498"/>
      <c r="AC58" s="498"/>
      <c r="AD58" s="498"/>
      <c r="AE58" s="498"/>
      <c r="AF58" s="498"/>
      <c r="AG58" s="498"/>
      <c r="AH58" s="498"/>
      <c r="AI58" s="498"/>
      <c r="AJ58" s="499">
        <f>SUM(D58:AG58)</f>
        <v>0</v>
      </c>
      <c r="AK58" s="500"/>
      <c r="AL58" s="504" t="e">
        <f>ROUNDUP(AJ58/AJ59,1)</f>
        <v>#DIV/0!</v>
      </c>
      <c r="AM58" s="206"/>
      <c r="AN58" s="206"/>
      <c r="AO58" s="206"/>
      <c r="AP58" s="206"/>
      <c r="AQ58" s="206"/>
    </row>
    <row r="59" spans="1:43" ht="18" customHeight="1" thickBot="1">
      <c r="A59" s="506" t="s">
        <v>200</v>
      </c>
      <c r="B59" s="506"/>
      <c r="C59" s="506"/>
      <c r="D59" s="177"/>
      <c r="E59" s="177"/>
      <c r="F59" s="526"/>
      <c r="G59" s="527"/>
      <c r="H59" s="528"/>
      <c r="I59" s="526"/>
      <c r="J59" s="527"/>
      <c r="K59" s="528"/>
      <c r="L59" s="526"/>
      <c r="M59" s="527"/>
      <c r="N59" s="528"/>
      <c r="O59" s="526"/>
      <c r="P59" s="527"/>
      <c r="Q59" s="528"/>
      <c r="R59" s="526"/>
      <c r="S59" s="527"/>
      <c r="T59" s="528"/>
      <c r="U59" s="526"/>
      <c r="V59" s="527"/>
      <c r="W59" s="528"/>
      <c r="X59" s="526"/>
      <c r="Y59" s="527"/>
      <c r="Z59" s="528"/>
      <c r="AA59" s="526"/>
      <c r="AB59" s="527"/>
      <c r="AC59" s="528"/>
      <c r="AD59" s="526"/>
      <c r="AE59" s="527"/>
      <c r="AF59" s="528"/>
      <c r="AG59" s="526"/>
      <c r="AH59" s="527"/>
      <c r="AI59" s="528"/>
      <c r="AJ59" s="499">
        <f>+SUM(D59:AI59)</f>
        <v>0</v>
      </c>
      <c r="AK59" s="500"/>
      <c r="AL59" s="505"/>
      <c r="AM59" s="206"/>
      <c r="AN59" s="206"/>
      <c r="AO59" s="206"/>
      <c r="AP59" s="206"/>
      <c r="AQ59" s="206"/>
    </row>
    <row r="60" spans="1:43" ht="5.0999999999999996" customHeight="1">
      <c r="A60" s="207"/>
      <c r="B60" s="207"/>
      <c r="C60" s="207"/>
      <c r="D60" s="206"/>
      <c r="E60" s="206"/>
      <c r="F60" s="206"/>
      <c r="G60" s="206"/>
      <c r="H60" s="206"/>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208"/>
      <c r="AK60" s="183"/>
      <c r="AL60" s="163"/>
      <c r="AM60" s="163"/>
      <c r="AN60" s="154"/>
    </row>
    <row r="61" spans="1:43" ht="18" customHeight="1">
      <c r="A61" s="153" t="s">
        <v>201</v>
      </c>
      <c r="B61" s="183"/>
      <c r="D61" s="183"/>
      <c r="E61" s="183"/>
      <c r="F61" s="183"/>
      <c r="G61" s="183"/>
      <c r="H61" s="183"/>
      <c r="I61" s="206"/>
      <c r="J61" s="206"/>
      <c r="K61" s="206"/>
      <c r="L61" s="206"/>
      <c r="M61" s="206"/>
      <c r="N61" s="206"/>
      <c r="O61" s="183"/>
      <c r="P61" s="183"/>
      <c r="Q61" s="183"/>
      <c r="R61" s="183"/>
      <c r="S61" s="183"/>
      <c r="T61" s="183"/>
      <c r="U61" s="183"/>
      <c r="V61" s="183"/>
      <c r="W61" s="163"/>
      <c r="X61" s="183"/>
      <c r="Y61" s="183"/>
      <c r="Z61" s="183"/>
      <c r="AA61" s="183"/>
      <c r="AB61" s="183"/>
      <c r="AC61" s="183"/>
      <c r="AD61" s="183"/>
      <c r="AE61" s="183"/>
      <c r="AF61" s="183"/>
      <c r="AG61" s="183"/>
      <c r="AH61" s="183"/>
      <c r="AI61" s="183"/>
      <c r="AJ61" s="208"/>
      <c r="AK61" s="183"/>
      <c r="AL61" s="163"/>
      <c r="AM61" s="163"/>
      <c r="AN61" s="154"/>
    </row>
    <row r="62" spans="1:43" ht="24.95" customHeight="1">
      <c r="A62" s="464" t="s">
        <v>195</v>
      </c>
      <c r="B62" s="464"/>
      <c r="C62" s="464" t="s">
        <v>109</v>
      </c>
      <c r="D62" s="464"/>
      <c r="E62" s="462" t="s">
        <v>207</v>
      </c>
      <c r="F62" s="462"/>
      <c r="G62" s="462"/>
      <c r="H62" s="462"/>
      <c r="I62" s="206"/>
      <c r="J62" s="206"/>
      <c r="K62" s="206"/>
      <c r="L62" s="206"/>
      <c r="M62" s="206"/>
      <c r="N62" s="206"/>
      <c r="O62" s="206"/>
      <c r="P62" s="206"/>
      <c r="Q62" s="206"/>
      <c r="R62" s="206"/>
      <c r="S62" s="206"/>
      <c r="T62" s="206"/>
      <c r="U62" s="206"/>
      <c r="W62" s="163"/>
      <c r="X62" s="183"/>
      <c r="Y62" s="183"/>
      <c r="Z62" s="183"/>
      <c r="AA62" s="183"/>
      <c r="AB62" s="183"/>
      <c r="AC62" s="183"/>
      <c r="AD62" s="183"/>
      <c r="AE62" s="183"/>
      <c r="AF62" s="183"/>
      <c r="AG62" s="183"/>
      <c r="AH62" s="183"/>
      <c r="AI62" s="183"/>
      <c r="AJ62" s="208"/>
      <c r="AK62" s="183"/>
      <c r="AL62" s="163"/>
      <c r="AM62" s="163"/>
      <c r="AN62" s="154"/>
    </row>
    <row r="63" spans="1:43" ht="18" customHeight="1">
      <c r="A63" s="462" t="s">
        <v>203</v>
      </c>
      <c r="B63" s="462"/>
      <c r="C63" s="508" t="e">
        <f>ROUNDDOWN(IF(AL58&lt;=60,1,1+ROUNDUP((AL58-60)/40,0)),1)</f>
        <v>#DIV/0!</v>
      </c>
      <c r="D63" s="508"/>
      <c r="E63" s="508" t="e">
        <f>IF(AL58/C5&lt;1.1,"1.1以上",ROUNDDOWN(AL58/C5,1))</f>
        <v>#DIV/0!</v>
      </c>
      <c r="F63" s="508"/>
      <c r="G63" s="508"/>
      <c r="H63" s="508"/>
      <c r="I63" s="253" t="e">
        <f>IF(E63&lt;1.1,"☚人員基準を満たしていません","")</f>
        <v>#DIV/0!</v>
      </c>
      <c r="J63" s="206"/>
      <c r="K63" s="206"/>
      <c r="L63" s="206"/>
      <c r="M63" s="206"/>
      <c r="N63" s="206"/>
      <c r="O63" s="206"/>
      <c r="P63" s="206"/>
      <c r="Q63" s="206"/>
      <c r="R63" s="206"/>
      <c r="S63" s="206"/>
      <c r="T63" s="206"/>
      <c r="U63" s="206"/>
      <c r="W63" s="163"/>
      <c r="X63" s="183"/>
      <c r="Y63" s="183"/>
      <c r="Z63" s="183"/>
      <c r="AA63" s="183"/>
      <c r="AB63" s="183"/>
      <c r="AC63" s="183"/>
      <c r="AD63" s="183"/>
      <c r="AE63" s="183"/>
      <c r="AF63" s="183"/>
      <c r="AG63" s="183"/>
      <c r="AH63" s="183"/>
      <c r="AI63" s="183"/>
      <c r="AJ63" s="208"/>
      <c r="AK63" s="183"/>
      <c r="AL63" s="163"/>
      <c r="AM63" s="163"/>
      <c r="AN63" s="154"/>
    </row>
    <row r="64" spans="1:43" ht="5.0999999999999996" customHeight="1">
      <c r="A64" s="207"/>
      <c r="B64" s="207"/>
      <c r="C64" s="207"/>
      <c r="D64" s="207"/>
      <c r="E64" s="207"/>
      <c r="F64" s="207"/>
      <c r="G64" s="207"/>
      <c r="H64" s="207"/>
      <c r="I64" s="207"/>
      <c r="J64" s="183"/>
      <c r="K64" s="183"/>
      <c r="L64" s="183"/>
      <c r="M64" s="208"/>
      <c r="N64" s="183"/>
      <c r="O64" s="183"/>
      <c r="P64" s="183"/>
      <c r="Q64" s="206"/>
      <c r="W64" s="163"/>
      <c r="X64" s="183"/>
      <c r="Y64" s="183"/>
      <c r="Z64" s="183"/>
      <c r="AA64" s="183"/>
      <c r="AB64" s="183"/>
      <c r="AC64" s="183"/>
      <c r="AD64" s="183"/>
      <c r="AE64" s="183"/>
      <c r="AF64" s="183"/>
      <c r="AG64" s="183"/>
      <c r="AH64" s="183"/>
      <c r="AI64" s="183"/>
      <c r="AJ64" s="208"/>
      <c r="AK64" s="183"/>
      <c r="AL64" s="163"/>
      <c r="AM64" s="163"/>
      <c r="AN64" s="154"/>
    </row>
    <row r="65" spans="1:40" ht="21" customHeight="1">
      <c r="A65" s="153" t="s">
        <v>204</v>
      </c>
      <c r="B65" s="157"/>
      <c r="C65" s="158"/>
      <c r="D65" s="158"/>
      <c r="E65" s="158"/>
      <c r="F65" s="158"/>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8"/>
      <c r="AM65" s="158"/>
      <c r="AN65" s="154"/>
    </row>
    <row r="66" spans="1:40" ht="24.95" customHeight="1">
      <c r="A66" s="154"/>
      <c r="B66" s="163"/>
      <c r="C66" s="501" t="s">
        <v>286</v>
      </c>
      <c r="D66" s="502"/>
      <c r="E66" s="509" t="s">
        <v>287</v>
      </c>
      <c r="F66" s="509"/>
      <c r="G66" s="509"/>
      <c r="H66" s="509"/>
      <c r="I66" s="501" t="s">
        <v>265</v>
      </c>
      <c r="J66" s="502"/>
      <c r="K66" s="502"/>
      <c r="L66" s="502"/>
      <c r="M66" s="502"/>
      <c r="N66" s="503"/>
      <c r="O66" s="501" t="s">
        <v>264</v>
      </c>
      <c r="P66" s="502"/>
      <c r="Q66" s="502"/>
      <c r="R66" s="502"/>
      <c r="S66" s="502"/>
      <c r="T66" s="503"/>
      <c r="U66" s="501" t="s">
        <v>290</v>
      </c>
      <c r="V66" s="502"/>
      <c r="W66" s="502"/>
      <c r="X66" s="502"/>
      <c r="Y66" s="502"/>
      <c r="Z66" s="503"/>
      <c r="AA66" s="501" t="s">
        <v>291</v>
      </c>
      <c r="AB66" s="502"/>
      <c r="AC66" s="502"/>
      <c r="AD66" s="502"/>
      <c r="AE66" s="502"/>
      <c r="AF66" s="503"/>
      <c r="AG66" s="509" t="s">
        <v>288</v>
      </c>
      <c r="AH66" s="509"/>
      <c r="AI66" s="509"/>
      <c r="AJ66" s="509"/>
      <c r="AK66" s="509"/>
      <c r="AL66" s="509" t="s">
        <v>289</v>
      </c>
      <c r="AM66" s="509"/>
      <c r="AN66" s="154"/>
    </row>
    <row r="67" spans="1:40" ht="24.95" customHeight="1">
      <c r="A67" s="154"/>
      <c r="B67" s="168" t="s">
        <v>194</v>
      </c>
      <c r="C67" s="501" t="e">
        <f>IF($AK$3="４週", (SUMIFS($AK$12:$AK$29,$B$12:$B$29,C66) + SUMIFS($AK$40:$AK$47,$B$40:$B$47,C66))/4/$AH$5, IF($AK$3="歴月", (SUMIFS($AK$12:$AK$29,$B$12:$B$29,C66) + SUMIFS($AK$40:$AK$47,$B$40:$B$47,C66))/$AL$5, "記載する期間を選択してください"))</f>
        <v>#DIV/0!</v>
      </c>
      <c r="D67" s="503"/>
      <c r="E67" s="501" t="e">
        <f>IF($AK$3="４週", (SUMIFS($AK$12:$AK$29,$B$12:$B$29,E66) + SUMIFS($AK$40:$AK$47,$B$40:$B$47,E66))/4/$AH$5, IF($AK$3="歴月", (SUMIFS($AK$12:$AK$29,$B$12:$B$29,E66) + SUMIFS($AK$40:$AK$47,$B$40:$B$47,E66))/$AL$5, "記載する期間を選択してください"))</f>
        <v>#DIV/0!</v>
      </c>
      <c r="F67" s="502"/>
      <c r="G67" s="502"/>
      <c r="H67" s="503"/>
      <c r="I67" s="501" t="e">
        <f>IF($AK$3="４週", (SUMIFS($AK$12:$AK$29,$B$12:$B$29,I66) + SUMIFS($AK$40:$AK$47,$B$40:$B$47,I66))/4/$AH$5, IF($AK$3="歴月", (SUMIFS($AK$12:$AK$29,$B$12:$B$29,I66) + SUMIFS($AK$40:$AK$47,$B$40:$B$47,I66))/$AL$5, "記載する期間を選択してください"))</f>
        <v>#DIV/0!</v>
      </c>
      <c r="J67" s="502"/>
      <c r="K67" s="502"/>
      <c r="L67" s="502"/>
      <c r="M67" s="502"/>
      <c r="N67" s="503"/>
      <c r="O67" s="501" t="e">
        <f>IF($AK$3="４週", (SUMIFS($AK$12:$AK$29,$B$12:$B$29,O66) + SUMIFS($AK$40:$AK$47,$B$40:$B$47,O66))/4/$AH$5, IF($AK$3="歴月", (SUMIFS($AK$12:$AK$29,$B$12:$B$29,O66) + SUMIFS($AK$40:$AK$47,$B$40:$B$47,O66))/$AL$5, "記載する期間を選択してください"))</f>
        <v>#DIV/0!</v>
      </c>
      <c r="P67" s="502"/>
      <c r="Q67" s="502"/>
      <c r="R67" s="502"/>
      <c r="S67" s="502"/>
      <c r="T67" s="503"/>
      <c r="U67" s="501" t="e">
        <f>IF($AK$3="４週", (SUMIFS($AK$12:$AK$29,$B$12:$B$29,U66) + SUMIFS($AK$40:$AK$47,$B$40:$B$47,U66))/4/$AH$5, IF($AK$3="歴月", (SUMIFS($AK$12:$AK$29,$B$12:$B$29,U66) + SUMIFS($AK$40:$AK$47,$B$40:$B$47,U66))/$AL$5, "記載する期間を選択してください"))</f>
        <v>#DIV/0!</v>
      </c>
      <c r="V67" s="502"/>
      <c r="W67" s="502"/>
      <c r="X67" s="502"/>
      <c r="Y67" s="502"/>
      <c r="Z67" s="503"/>
      <c r="AA67" s="501" t="e">
        <f>IF($AK$3="４週", (SUMIFS($AK$12:$AK$29,$B$12:$B$29,AA66) + SUMIFS($AK$40:$AK$47,$B$40:$B$47,AA66))/4/$AH$5, IF($AK$3="歴月", (SUMIFS($AK$12:$AK$29,$B$12:$B$29,AA66) + SUMIFS($AK$40:$AK$47,$B$40:$B$47,AA66))/$AL$5, "記載する期間を選択してください"))</f>
        <v>#DIV/0!</v>
      </c>
      <c r="AB67" s="502"/>
      <c r="AC67" s="502"/>
      <c r="AD67" s="502"/>
      <c r="AE67" s="502"/>
      <c r="AF67" s="503"/>
      <c r="AG67" s="501" t="e">
        <f>IF($AK$3="４週",SUMIFS($AK$12:$AK$29,$B$12:$B$29,AG66)/4/$AH$5,IF($AK$3="歴月",SUMIFS($AK$12:$AK$29,$B$12:$B$29,AG66)/$AL$5,"記載する期間を選択してください"))</f>
        <v>#DIV/0!</v>
      </c>
      <c r="AH67" s="502"/>
      <c r="AI67" s="502"/>
      <c r="AJ67" s="502"/>
      <c r="AK67" s="503"/>
      <c r="AL67" s="501" t="e">
        <f>IF($AK$3="４週",SUMIFS($AK$12:$AK$29,$B$12:$B$29,AL66)/4/$AH$5,IF($AK$3="歴月",SUMIFS($AK$12:$AK$29,$B$12:$B$29,AL66)/$AL$5,"記載する期間を選択してください"))</f>
        <v>#DIV/0!</v>
      </c>
      <c r="AM67" s="503"/>
      <c r="AN67" s="154"/>
    </row>
    <row r="68" spans="1:40" ht="5.0999999999999996" customHeight="1">
      <c r="A68" s="154"/>
      <c r="B68" s="157"/>
      <c r="C68" s="209">
        <v>2</v>
      </c>
      <c r="D68" s="209"/>
      <c r="E68" s="209">
        <v>3</v>
      </c>
      <c r="F68" s="209"/>
      <c r="G68" s="209"/>
      <c r="H68" s="209"/>
      <c r="I68" s="209">
        <v>4</v>
      </c>
      <c r="J68" s="209"/>
      <c r="K68" s="209"/>
      <c r="L68" s="209"/>
      <c r="M68" s="209"/>
      <c r="N68" s="209"/>
      <c r="O68" s="209">
        <v>5</v>
      </c>
      <c r="P68" s="209"/>
      <c r="Q68" s="209"/>
      <c r="R68" s="209"/>
      <c r="S68" s="209"/>
      <c r="T68" s="209"/>
      <c r="U68" s="209">
        <v>6</v>
      </c>
      <c r="V68" s="209"/>
      <c r="W68" s="209"/>
      <c r="X68" s="209"/>
      <c r="Y68" s="209"/>
      <c r="Z68" s="209"/>
      <c r="AA68" s="209">
        <v>7</v>
      </c>
      <c r="AB68" s="209"/>
      <c r="AC68" s="209"/>
      <c r="AD68" s="209"/>
      <c r="AE68" s="209"/>
      <c r="AF68" s="209"/>
      <c r="AG68" s="209">
        <v>8</v>
      </c>
      <c r="AH68" s="209"/>
      <c r="AI68" s="209"/>
      <c r="AJ68" s="209"/>
      <c r="AK68" s="209"/>
      <c r="AL68" s="209">
        <v>9</v>
      </c>
      <c r="AM68" s="210"/>
      <c r="AN68" s="154"/>
    </row>
    <row r="69" spans="1:40" ht="15" customHeight="1">
      <c r="A69" s="183" t="s">
        <v>159</v>
      </c>
      <c r="B69" s="211"/>
      <c r="C69" s="212"/>
      <c r="D69" s="212"/>
      <c r="E69" s="212"/>
      <c r="F69" s="213"/>
      <c r="G69" s="212"/>
      <c r="H69" s="209"/>
      <c r="I69" s="209"/>
      <c r="J69" s="209"/>
      <c r="K69" s="209"/>
      <c r="L69" s="209"/>
      <c r="M69" s="209"/>
      <c r="N69" s="209"/>
      <c r="O69" s="209"/>
      <c r="P69" s="209"/>
      <c r="Q69" s="209"/>
      <c r="R69" s="209">
        <v>6</v>
      </c>
      <c r="S69" s="209"/>
      <c r="T69" s="209"/>
      <c r="U69" s="209"/>
      <c r="V69" s="209"/>
      <c r="W69" s="209"/>
      <c r="X69" s="209">
        <v>7</v>
      </c>
      <c r="Y69" s="209"/>
      <c r="Z69" s="209"/>
      <c r="AA69" s="209"/>
      <c r="AB69" s="209"/>
      <c r="AC69" s="209"/>
      <c r="AD69" s="209">
        <v>8</v>
      </c>
      <c r="AE69" s="209"/>
      <c r="AF69" s="209"/>
      <c r="AG69" s="214"/>
      <c r="AH69" s="214"/>
      <c r="AI69" s="214"/>
      <c r="AJ69" s="214">
        <v>9</v>
      </c>
      <c r="AK69" s="215"/>
      <c r="AL69" s="215"/>
      <c r="AM69" s="154"/>
    </row>
    <row r="70" spans="1:40" s="183" customFormat="1" ht="15" customHeight="1">
      <c r="A70" s="183" t="s">
        <v>160</v>
      </c>
      <c r="B70" s="207"/>
      <c r="C70" s="207"/>
      <c r="D70" s="207"/>
      <c r="E70" s="207"/>
      <c r="F70" s="207"/>
      <c r="G70" s="207"/>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c r="AK70" s="153"/>
      <c r="AL70" s="153"/>
      <c r="AM70" s="153"/>
    </row>
    <row r="71" spans="1:40" s="183" customFormat="1" ht="15" customHeight="1">
      <c r="A71" s="183" t="s">
        <v>206</v>
      </c>
      <c r="B71" s="207"/>
      <c r="C71" s="207"/>
      <c r="D71" s="207"/>
      <c r="E71" s="207"/>
      <c r="F71" s="207"/>
      <c r="G71" s="207"/>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3"/>
      <c r="AL71" s="153"/>
      <c r="AM71" s="153"/>
    </row>
    <row r="72" spans="1:40" s="183" customFormat="1" ht="15" customHeight="1">
      <c r="A72" s="183" t="s">
        <v>161</v>
      </c>
      <c r="B72" s="207"/>
      <c r="C72" s="207"/>
      <c r="D72" s="207"/>
      <c r="E72" s="207"/>
      <c r="F72" s="207"/>
      <c r="G72" s="207"/>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c r="AK72" s="153"/>
      <c r="AL72" s="153"/>
      <c r="AM72" s="153"/>
    </row>
    <row r="73" spans="1:40" s="183" customFormat="1" ht="15" customHeight="1">
      <c r="A73" s="183" t="s">
        <v>162</v>
      </c>
      <c r="B73" s="207"/>
      <c r="C73" s="207"/>
      <c r="D73" s="207"/>
      <c r="E73" s="207"/>
      <c r="F73" s="207"/>
      <c r="G73" s="207"/>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row>
    <row r="74" spans="1:40" ht="15" customHeight="1">
      <c r="A74" s="183" t="s">
        <v>163</v>
      </c>
      <c r="B74" s="216"/>
      <c r="C74" s="183"/>
      <c r="D74" s="183"/>
      <c r="E74" s="183"/>
      <c r="F74" s="183"/>
      <c r="G74" s="183"/>
    </row>
    <row r="75" spans="1:40" ht="15" customHeight="1">
      <c r="A75" s="183" t="s">
        <v>164</v>
      </c>
      <c r="B75" s="216"/>
      <c r="C75" s="183"/>
      <c r="D75" s="183"/>
      <c r="E75" s="183"/>
      <c r="F75" s="183"/>
      <c r="G75" s="183"/>
    </row>
    <row r="76" spans="1:40" ht="15" customHeight="1">
      <c r="A76" s="183"/>
      <c r="B76" s="169" t="s">
        <v>165</v>
      </c>
      <c r="C76" s="464" t="s">
        <v>166</v>
      </c>
      <c r="D76" s="464"/>
      <c r="E76" s="464"/>
      <c r="F76" s="183"/>
      <c r="G76" s="183"/>
    </row>
    <row r="77" spans="1:40" ht="15" customHeight="1">
      <c r="A77" s="183"/>
      <c r="B77" s="217" t="s">
        <v>183</v>
      </c>
      <c r="C77" s="499" t="s">
        <v>167</v>
      </c>
      <c r="D77" s="499"/>
      <c r="E77" s="499"/>
      <c r="F77" s="183"/>
      <c r="G77" s="183"/>
    </row>
    <row r="78" spans="1:40" ht="15" customHeight="1">
      <c r="A78" s="183"/>
      <c r="B78" s="217" t="s">
        <v>184</v>
      </c>
      <c r="C78" s="499" t="s">
        <v>168</v>
      </c>
      <c r="D78" s="499"/>
      <c r="E78" s="499"/>
      <c r="F78" s="183"/>
      <c r="G78" s="183"/>
    </row>
    <row r="79" spans="1:40" ht="15" customHeight="1">
      <c r="A79" s="183"/>
      <c r="B79" s="217" t="s">
        <v>185</v>
      </c>
      <c r="C79" s="499" t="s">
        <v>169</v>
      </c>
      <c r="D79" s="499"/>
      <c r="E79" s="499"/>
      <c r="F79" s="183"/>
      <c r="G79" s="183"/>
    </row>
    <row r="80" spans="1:40" ht="15" customHeight="1">
      <c r="A80" s="183"/>
      <c r="B80" s="217" t="s">
        <v>186</v>
      </c>
      <c r="C80" s="499" t="s">
        <v>170</v>
      </c>
      <c r="D80" s="499"/>
      <c r="E80" s="499"/>
      <c r="F80" s="183"/>
      <c r="G80" s="183"/>
    </row>
    <row r="81" spans="1:7" ht="15" customHeight="1">
      <c r="A81" s="183"/>
      <c r="B81" s="183" t="s">
        <v>171</v>
      </c>
      <c r="C81" s="183"/>
      <c r="D81" s="183"/>
      <c r="E81" s="183"/>
      <c r="F81" s="183"/>
      <c r="G81" s="183"/>
    </row>
    <row r="82" spans="1:7" ht="15" customHeight="1">
      <c r="A82" s="183"/>
      <c r="B82" s="183" t="s">
        <v>188</v>
      </c>
      <c r="C82" s="183"/>
      <c r="D82" s="183"/>
      <c r="E82" s="183"/>
      <c r="F82" s="183"/>
      <c r="G82" s="183"/>
    </row>
    <row r="83" spans="1:7" ht="15" customHeight="1">
      <c r="A83" s="183"/>
      <c r="B83" s="183" t="s">
        <v>172</v>
      </c>
      <c r="C83" s="183"/>
      <c r="D83" s="183"/>
      <c r="E83" s="183"/>
      <c r="F83" s="183"/>
      <c r="G83" s="183"/>
    </row>
    <row r="84" spans="1:7" ht="15" customHeight="1">
      <c r="A84" s="183" t="s">
        <v>173</v>
      </c>
      <c r="B84" s="216"/>
      <c r="C84" s="183"/>
      <c r="D84" s="183"/>
      <c r="E84" s="183"/>
      <c r="F84" s="183"/>
      <c r="G84" s="183"/>
    </row>
    <row r="85" spans="1:7" ht="15" customHeight="1">
      <c r="A85" s="183" t="s">
        <v>235</v>
      </c>
      <c r="B85" s="216"/>
      <c r="C85" s="183"/>
      <c r="D85" s="183"/>
      <c r="E85" s="183"/>
      <c r="F85" s="183"/>
      <c r="G85" s="183"/>
    </row>
    <row r="86" spans="1:7" ht="15" customHeight="1">
      <c r="A86" s="183" t="s">
        <v>189</v>
      </c>
      <c r="B86" s="216"/>
      <c r="C86" s="183"/>
      <c r="D86" s="183"/>
      <c r="E86" s="183"/>
      <c r="F86" s="183"/>
      <c r="G86" s="183"/>
    </row>
    <row r="87" spans="1:7" ht="15" customHeight="1">
      <c r="A87" s="183" t="s">
        <v>175</v>
      </c>
      <c r="B87" s="216"/>
      <c r="C87" s="183"/>
      <c r="D87" s="183"/>
      <c r="E87" s="183"/>
      <c r="F87" s="183"/>
      <c r="G87" s="183"/>
    </row>
    <row r="88" spans="1:7" ht="15" customHeight="1">
      <c r="A88" s="183" t="s">
        <v>233</v>
      </c>
      <c r="B88" s="216"/>
      <c r="C88" s="183"/>
      <c r="D88" s="183"/>
      <c r="E88" s="183"/>
      <c r="F88" s="183"/>
      <c r="G88" s="183"/>
    </row>
    <row r="89" spans="1:7" ht="15" customHeight="1">
      <c r="A89" s="183" t="s">
        <v>176</v>
      </c>
      <c r="B89" s="216"/>
      <c r="C89" s="183"/>
      <c r="D89" s="183"/>
      <c r="E89" s="183"/>
      <c r="F89" s="183"/>
      <c r="G89" s="183"/>
    </row>
    <row r="90" spans="1:7" ht="15" customHeight="1">
      <c r="A90" s="183" t="s">
        <v>177</v>
      </c>
      <c r="B90" s="216"/>
      <c r="C90" s="183"/>
      <c r="D90" s="183"/>
      <c r="E90" s="183"/>
      <c r="F90" s="183"/>
      <c r="G90" s="183"/>
    </row>
    <row r="91" spans="1:7" ht="15" customHeight="1">
      <c r="A91" s="183" t="s">
        <v>178</v>
      </c>
      <c r="B91" s="216"/>
      <c r="C91" s="183"/>
      <c r="D91" s="183"/>
      <c r="E91" s="183"/>
      <c r="F91" s="183"/>
      <c r="G91" s="183"/>
    </row>
    <row r="92" spans="1:7" ht="15" customHeight="1">
      <c r="A92" s="183" t="s">
        <v>179</v>
      </c>
      <c r="B92" s="216"/>
      <c r="C92" s="183"/>
      <c r="D92" s="183"/>
      <c r="E92" s="183"/>
      <c r="F92" s="183"/>
      <c r="G92" s="183"/>
    </row>
    <row r="93" spans="1:7" ht="15" customHeight="1">
      <c r="A93" s="183" t="s">
        <v>180</v>
      </c>
      <c r="B93" s="216"/>
      <c r="C93" s="183"/>
      <c r="D93" s="183"/>
      <c r="E93" s="183"/>
      <c r="F93" s="183"/>
      <c r="G93" s="183"/>
    </row>
    <row r="94" spans="1:7" ht="15" customHeight="1">
      <c r="A94" s="183" t="s">
        <v>181</v>
      </c>
      <c r="B94" s="216"/>
      <c r="C94" s="183"/>
      <c r="D94" s="183"/>
      <c r="E94" s="183"/>
      <c r="F94" s="183"/>
      <c r="G94" s="183"/>
    </row>
    <row r="95" spans="1:7" ht="15" customHeight="1">
      <c r="A95" s="183" t="s">
        <v>182</v>
      </c>
      <c r="B95" s="216"/>
      <c r="C95" s="183"/>
      <c r="D95" s="183"/>
      <c r="E95" s="183"/>
      <c r="F95" s="183"/>
      <c r="G95" s="183"/>
    </row>
    <row r="96" spans="1:7" ht="15" customHeight="1">
      <c r="A96" s="183" t="s">
        <v>187</v>
      </c>
      <c r="B96" s="216"/>
      <c r="C96" s="183"/>
      <c r="D96" s="183"/>
      <c r="E96" s="183"/>
      <c r="F96" s="183"/>
      <c r="G96" s="183"/>
    </row>
  </sheetData>
  <sheetProtection algorithmName="SHA-512" hashValue="nKssoRyOx2xWVY7T6vevraY00nWN/Y2Z5ARQ8r77k7H6Zh1zLp3xzxQ74f8nTrudMl9er1/e3PIPMB9seaiDWA==" saltValue="z3PpQDyKH8YhReAnNafewA==" spinCount="100000" sheet="1" objects="1" scenarios="1"/>
  <mergeCells count="145">
    <mergeCell ref="C76:E76"/>
    <mergeCell ref="C77:E77"/>
    <mergeCell ref="C78:E78"/>
    <mergeCell ref="C79:E79"/>
    <mergeCell ref="C80:E80"/>
    <mergeCell ref="AG66:AK66"/>
    <mergeCell ref="AL66:AM66"/>
    <mergeCell ref="C67:D67"/>
    <mergeCell ref="E67:H67"/>
    <mergeCell ref="I67:N67"/>
    <mergeCell ref="O67:T67"/>
    <mergeCell ref="U67:Z67"/>
    <mergeCell ref="AA67:AF67"/>
    <mergeCell ref="AG67:AK67"/>
    <mergeCell ref="AL67:AM67"/>
    <mergeCell ref="C66:D66"/>
    <mergeCell ref="E66:H66"/>
    <mergeCell ref="I66:N66"/>
    <mergeCell ref="O66:T66"/>
    <mergeCell ref="U66:Z66"/>
    <mergeCell ref="AA66:AF66"/>
    <mergeCell ref="A62:B62"/>
    <mergeCell ref="C62:D62"/>
    <mergeCell ref="E62:H62"/>
    <mergeCell ref="A63:B63"/>
    <mergeCell ref="C63:D63"/>
    <mergeCell ref="E63:H63"/>
    <mergeCell ref="R59:T59"/>
    <mergeCell ref="U59:W59"/>
    <mergeCell ref="X59:Z59"/>
    <mergeCell ref="AA58:AC58"/>
    <mergeCell ref="AD58:AF58"/>
    <mergeCell ref="AG58:AI58"/>
    <mergeCell ref="AJ58:AK58"/>
    <mergeCell ref="AL58:AL59"/>
    <mergeCell ref="A59:C59"/>
    <mergeCell ref="F59:H59"/>
    <mergeCell ref="I59:K59"/>
    <mergeCell ref="L59:N59"/>
    <mergeCell ref="O59:Q59"/>
    <mergeCell ref="AJ59:AK59"/>
    <mergeCell ref="AA59:AC59"/>
    <mergeCell ref="AD59:AF59"/>
    <mergeCell ref="AG59:AI59"/>
    <mergeCell ref="A58:C58"/>
    <mergeCell ref="F58:H58"/>
    <mergeCell ref="I58:K58"/>
    <mergeCell ref="L58:N58"/>
    <mergeCell ref="O58:Q58"/>
    <mergeCell ref="R58:T58"/>
    <mergeCell ref="U58:W58"/>
    <mergeCell ref="X58:Z58"/>
    <mergeCell ref="A48:E48"/>
    <mergeCell ref="A49:E49"/>
    <mergeCell ref="AK49:AK53"/>
    <mergeCell ref="AL49:AL53"/>
    <mergeCell ref="AM49:AN53"/>
    <mergeCell ref="A50:E50"/>
    <mergeCell ref="A51:E51"/>
    <mergeCell ref="O57:Q57"/>
    <mergeCell ref="R57:T57"/>
    <mergeCell ref="U57:W57"/>
    <mergeCell ref="X57:Z57"/>
    <mergeCell ref="A52:E52"/>
    <mergeCell ref="A53:E53"/>
    <mergeCell ref="A57:C57"/>
    <mergeCell ref="F57:H57"/>
    <mergeCell ref="I57:K57"/>
    <mergeCell ref="L57:N57"/>
    <mergeCell ref="AG57:AI57"/>
    <mergeCell ref="AJ57:AK57"/>
    <mergeCell ref="AA57:AC57"/>
    <mergeCell ref="AD57:AF57"/>
    <mergeCell ref="AM40:AN40"/>
    <mergeCell ref="AM41:AN41"/>
    <mergeCell ref="AM42:AN42"/>
    <mergeCell ref="AM43:AN43"/>
    <mergeCell ref="AL36:AL39"/>
    <mergeCell ref="AM36:AN39"/>
    <mergeCell ref="AM44:AN44"/>
    <mergeCell ref="AM46:AN46"/>
    <mergeCell ref="AM47:AN47"/>
    <mergeCell ref="AM30:AN31"/>
    <mergeCell ref="A31:E31"/>
    <mergeCell ref="B35:AM35"/>
    <mergeCell ref="A36:B36"/>
    <mergeCell ref="F36:H36"/>
    <mergeCell ref="J36:O36"/>
    <mergeCell ref="P36:R36"/>
    <mergeCell ref="S36:T36"/>
    <mergeCell ref="AK36:AK39"/>
    <mergeCell ref="AA37:AG37"/>
    <mergeCell ref="AH37:AJ37"/>
    <mergeCell ref="A37:A39"/>
    <mergeCell ref="B37:B39"/>
    <mergeCell ref="C37:C39"/>
    <mergeCell ref="D37:D39"/>
    <mergeCell ref="E37:E39"/>
    <mergeCell ref="F37:L37"/>
    <mergeCell ref="M37:S37"/>
    <mergeCell ref="T37:Z37"/>
    <mergeCell ref="A30:E30"/>
    <mergeCell ref="AM24:AN24"/>
    <mergeCell ref="AM25:AN25"/>
    <mergeCell ref="AM26:AN26"/>
    <mergeCell ref="AM27:AN27"/>
    <mergeCell ref="AM28:AN28"/>
    <mergeCell ref="AM29:AN29"/>
    <mergeCell ref="AM18:AN18"/>
    <mergeCell ref="AM19:AN19"/>
    <mergeCell ref="AM20:AN20"/>
    <mergeCell ref="AM21:AN21"/>
    <mergeCell ref="AM22:AN22"/>
    <mergeCell ref="AM23:AN23"/>
    <mergeCell ref="AM14:AN14"/>
    <mergeCell ref="AM15:AN15"/>
    <mergeCell ref="AM16:AN16"/>
    <mergeCell ref="AM17:AN17"/>
    <mergeCell ref="F8:AJ8"/>
    <mergeCell ref="AK8:AK11"/>
    <mergeCell ref="AL8:AL11"/>
    <mergeCell ref="AM8:AN11"/>
    <mergeCell ref="F9:L9"/>
    <mergeCell ref="M9:S9"/>
    <mergeCell ref="T9:Z9"/>
    <mergeCell ref="AA9:AG9"/>
    <mergeCell ref="AH9:AJ9"/>
    <mergeCell ref="AH5:AJ5"/>
    <mergeCell ref="B7:AM7"/>
    <mergeCell ref="A8:A11"/>
    <mergeCell ref="B8:B11"/>
    <mergeCell ref="C8:C11"/>
    <mergeCell ref="D8:D11"/>
    <mergeCell ref="E8:E11"/>
    <mergeCell ref="AM12:AN12"/>
    <mergeCell ref="AM13:AN13"/>
    <mergeCell ref="AK1:AN1"/>
    <mergeCell ref="M2:P2"/>
    <mergeCell ref="Q2:R2"/>
    <mergeCell ref="S2:T2"/>
    <mergeCell ref="U2:V2"/>
    <mergeCell ref="AK2:AN2"/>
    <mergeCell ref="C3:E3"/>
    <mergeCell ref="AK3:AN3"/>
    <mergeCell ref="AK4:AN4"/>
  </mergeCells>
  <phoneticPr fontId="27"/>
  <conditionalFormatting sqref="AH5:AJ5 AL8:AL30">
    <cfRule type="expression" dxfId="7" priority="2">
      <formula>$AK$3="歴月"</formula>
    </cfRule>
  </conditionalFormatting>
  <conditionalFormatting sqref="AL36:AL48">
    <cfRule type="expression" dxfId="6" priority="1">
      <formula>$AK$3="歴月"</formula>
    </cfRule>
  </conditionalFormatting>
  <dataValidations count="8">
    <dataValidation type="list" allowBlank="1" showInputMessage="1" showErrorMessage="1" sqref="C5" xr:uid="{F05E7A4E-16D9-4A7C-A863-4E801F69DE3B}">
      <formula1>"6,7.5,10"</formula1>
    </dataValidation>
    <dataValidation type="list" allowBlank="1" showInputMessage="1" showErrorMessage="1" sqref="B40:B47 B12:B29" xr:uid="{44AE6C9E-7FB7-4245-8A88-F17A6D49A246}">
      <formula1>INDIRECT($AK$1)</formula1>
    </dataValidation>
    <dataValidation type="list" allowBlank="1" showInputMessage="1" showErrorMessage="1" sqref="AK3:AN3" xr:uid="{30F3E773-9BBC-4C80-B345-800F81632586}">
      <formula1>"４週,歴月"</formula1>
    </dataValidation>
    <dataValidation type="list" allowBlank="1" showInputMessage="1" showErrorMessage="1" sqref="AK4:AN4" xr:uid="{EC1FDDA9-12BB-48CE-AD78-D50B06CA87BE}">
      <formula1>"予定,実績"</formula1>
    </dataValidation>
    <dataValidation type="whole" operator="greaterThanOrEqual" allowBlank="1" showInputMessage="1" showErrorMessage="1" sqref="I58:I59 D58:F59 AG58:AG59 AD58:AD59 AA58:AA59 X58:X59 U58:U59 R58:R59 O58:O59 L58:L59" xr:uid="{9FEEB61D-A43A-48E5-9F93-2E98159C0766}">
      <formula1>0</formula1>
    </dataValidation>
    <dataValidation operator="greaterThanOrEqual" allowBlank="1" showInputMessage="1" showErrorMessage="1" sqref="I64 AJ58:AJ59 AL58 L60 L64 I60" xr:uid="{DC45EB03-755E-4F16-B5BD-784C650B278F}"/>
    <dataValidation type="list" allowBlank="1" showInputMessage="1" showErrorMessage="1" sqref="C40:C47 C12:C29" xr:uid="{B6B4454C-161E-4194-8FD5-15C6BB615F52}">
      <formula1>"A,B,C,D"</formula1>
    </dataValidation>
    <dataValidation type="list" allowBlank="1" showInputMessage="1" showErrorMessage="1" sqref="C3:E3" xr:uid="{1026BC8E-95E3-473F-911A-B7F67503D4B0}">
      <formula1>"選択してください,就労継続支援A型,就労継続支援B型"</formula1>
    </dataValidation>
  </dataValidations>
  <printOptions horizontalCentered="1" verticalCentered="1"/>
  <pageMargins left="0.19685039370078741" right="0.19685039370078741" top="0.39370078740157483" bottom="0.19685039370078741" header="0.19685039370078741" footer="0.39370078740157483"/>
  <pageSetup paperSize="9" scale="79" fitToWidth="0" fitToHeight="0" orientation="landscape" r:id="rId1"/>
  <headerFooter alignWithMargins="0">
    <oddHeader>&amp;L&amp;"ＭＳ ゴシック,標準"&amp;10（参考様式）</oddHeader>
  </headerFooter>
  <rowBreaks count="2" manualBreakCount="2">
    <brk id="34" max="39" man="1"/>
    <brk id="55" max="3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D1BB751E-4000-48B6-A89E-2846FB5CF6BC}">
          <x14:formula1>
            <xm:f>選択肢!$A$33:$D$33</xm:f>
          </x14:formula1>
          <xm:sqref>A40:A47 A12:A29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4D4DE-D24D-4F26-B8BE-55D8F61B56B2}">
  <dimension ref="A1:AQ76"/>
  <sheetViews>
    <sheetView showGridLines="0" zoomScaleNormal="100" zoomScaleSheetLayoutView="100" workbookViewId="0">
      <selection activeCell="AK4" sqref="AK4:AN4"/>
    </sheetView>
  </sheetViews>
  <sheetFormatPr defaultColWidth="8.25" defaultRowHeight="21" customHeight="1"/>
  <cols>
    <col min="1" max="1" width="2.625" style="157" customWidth="1"/>
    <col min="2" max="2" width="14.75" style="151" customWidth="1"/>
    <col min="3" max="3" width="6.625" style="157" customWidth="1"/>
    <col min="4" max="5" width="7.625" style="157" customWidth="1"/>
    <col min="6" max="36" width="2.625" style="157" customWidth="1"/>
    <col min="37" max="37" width="6.625" style="157" customWidth="1"/>
    <col min="38" max="39" width="7.625" style="157" customWidth="1"/>
    <col min="40" max="40" width="5.625" style="157" customWidth="1"/>
    <col min="41" max="16384" width="8.25" style="157"/>
  </cols>
  <sheetData>
    <row r="1" spans="1:40" ht="20.100000000000001" customHeight="1">
      <c r="A1" s="150" t="s">
        <v>271</v>
      </c>
      <c r="C1" s="152"/>
      <c r="D1" s="152"/>
      <c r="E1" s="152"/>
      <c r="F1" s="152"/>
      <c r="G1" s="152"/>
      <c r="H1" s="152"/>
      <c r="I1" s="152"/>
      <c r="J1" s="152"/>
      <c r="K1" s="152"/>
      <c r="L1" s="152"/>
      <c r="M1" s="152"/>
      <c r="N1" s="152"/>
      <c r="O1" s="152"/>
      <c r="P1" s="152"/>
      <c r="Q1" s="152"/>
      <c r="R1" s="152"/>
      <c r="S1" s="152"/>
      <c r="T1" s="152"/>
      <c r="U1" s="152"/>
      <c r="V1" s="152"/>
      <c r="W1" s="152"/>
      <c r="X1" s="153"/>
      <c r="Y1" s="153"/>
      <c r="Z1" s="154"/>
      <c r="AA1" s="154"/>
      <c r="AB1" s="154"/>
      <c r="AC1" s="154"/>
      <c r="AD1" s="155"/>
      <c r="AE1" s="155"/>
      <c r="AF1" s="155"/>
      <c r="AG1" s="155"/>
      <c r="AH1" s="155"/>
      <c r="AI1" s="156" t="s">
        <v>148</v>
      </c>
      <c r="AJ1" s="156"/>
      <c r="AK1" s="471" t="s">
        <v>95</v>
      </c>
      <c r="AL1" s="471"/>
      <c r="AM1" s="471"/>
      <c r="AN1" s="471"/>
    </row>
    <row r="2" spans="1:40" ht="18" customHeight="1">
      <c r="A2" s="154"/>
      <c r="B2" s="158"/>
      <c r="C2" s="158"/>
      <c r="D2" s="158"/>
      <c r="E2" s="158"/>
      <c r="F2" s="158"/>
      <c r="G2" s="158"/>
      <c r="H2" s="158"/>
      <c r="I2" s="158"/>
      <c r="J2" s="158"/>
      <c r="K2" s="158"/>
      <c r="L2" s="158"/>
      <c r="M2" s="472">
        <v>2024</v>
      </c>
      <c r="N2" s="472"/>
      <c r="O2" s="472"/>
      <c r="P2" s="472"/>
      <c r="Q2" s="473" t="s">
        <v>144</v>
      </c>
      <c r="R2" s="473"/>
      <c r="S2" s="472">
        <v>5</v>
      </c>
      <c r="T2" s="472"/>
      <c r="U2" s="473" t="s">
        <v>145</v>
      </c>
      <c r="V2" s="473"/>
      <c r="W2" s="159" t="s">
        <v>300</v>
      </c>
      <c r="X2" s="158"/>
      <c r="Y2" s="158"/>
      <c r="Z2" s="154"/>
      <c r="AA2" s="154"/>
      <c r="AC2" s="156"/>
      <c r="AD2" s="158"/>
      <c r="AE2" s="158"/>
      <c r="AF2" s="158"/>
      <c r="AG2" s="158"/>
      <c r="AH2" s="158"/>
      <c r="AI2" s="156" t="s">
        <v>149</v>
      </c>
      <c r="AJ2" s="156"/>
      <c r="AK2" s="474"/>
      <c r="AL2" s="474"/>
      <c r="AM2" s="474"/>
      <c r="AN2" s="474"/>
    </row>
    <row r="3" spans="1:40" ht="18" customHeight="1">
      <c r="A3" s="160"/>
      <c r="B3" s="160"/>
      <c r="C3" s="160"/>
      <c r="D3" s="160"/>
      <c r="E3" s="160"/>
      <c r="F3" s="160"/>
      <c r="G3" s="160"/>
      <c r="H3" s="160"/>
      <c r="I3" s="160"/>
      <c r="J3" s="160"/>
      <c r="K3" s="160"/>
      <c r="L3" s="160"/>
      <c r="M3" s="160"/>
      <c r="N3" s="160"/>
      <c r="O3" s="160"/>
      <c r="P3" s="160"/>
      <c r="Q3" s="160"/>
      <c r="R3" s="160"/>
      <c r="S3" s="160"/>
      <c r="T3" s="160"/>
      <c r="U3" s="160"/>
      <c r="V3" s="160"/>
      <c r="W3" s="160"/>
      <c r="Y3" s="161"/>
      <c r="Z3" s="161"/>
      <c r="AA3" s="161"/>
      <c r="AB3" s="154"/>
      <c r="AC3" s="161"/>
      <c r="AD3" s="161"/>
      <c r="AE3" s="161"/>
      <c r="AF3" s="161"/>
      <c r="AG3" s="161"/>
      <c r="AH3" s="161"/>
      <c r="AI3" s="162" t="s">
        <v>152</v>
      </c>
      <c r="AJ3" s="156"/>
      <c r="AK3" s="479" t="s">
        <v>241</v>
      </c>
      <c r="AL3" s="479"/>
      <c r="AM3" s="479"/>
      <c r="AN3" s="479"/>
    </row>
    <row r="4" spans="1:40" ht="18" customHeight="1">
      <c r="A4" s="160"/>
      <c r="B4" s="160"/>
      <c r="C4" s="160"/>
      <c r="D4" s="160"/>
      <c r="E4" s="160"/>
      <c r="F4" s="160"/>
      <c r="G4" s="160"/>
      <c r="H4" s="160"/>
      <c r="I4" s="160"/>
      <c r="J4" s="160"/>
      <c r="K4" s="160"/>
      <c r="L4" s="160"/>
      <c r="M4" s="160"/>
      <c r="N4" s="160"/>
      <c r="O4" s="160"/>
      <c r="P4" s="160"/>
      <c r="Q4" s="160"/>
      <c r="R4" s="160"/>
      <c r="S4" s="160"/>
      <c r="T4" s="160"/>
      <c r="U4" s="160"/>
      <c r="V4" s="160"/>
      <c r="W4" s="160"/>
      <c r="Y4" s="161"/>
      <c r="Z4" s="161"/>
      <c r="AA4" s="161"/>
      <c r="AB4" s="154"/>
      <c r="AC4" s="161"/>
      <c r="AD4" s="161"/>
      <c r="AE4" s="161"/>
      <c r="AF4" s="161"/>
      <c r="AG4" s="161"/>
      <c r="AH4" s="161"/>
      <c r="AI4" s="162" t="s">
        <v>153</v>
      </c>
      <c r="AJ4" s="156"/>
      <c r="AK4" s="479" t="s">
        <v>246</v>
      </c>
      <c r="AL4" s="479"/>
      <c r="AM4" s="479"/>
      <c r="AN4" s="479"/>
    </row>
    <row r="5" spans="1:40" ht="18" customHeight="1">
      <c r="A5" s="160"/>
      <c r="B5" s="160"/>
      <c r="C5" s="160"/>
      <c r="D5" s="160"/>
      <c r="E5" s="160"/>
      <c r="F5" s="160"/>
      <c r="G5" s="160"/>
      <c r="H5" s="160"/>
      <c r="I5" s="160"/>
      <c r="J5" s="160"/>
      <c r="K5" s="160"/>
      <c r="L5" s="160"/>
      <c r="M5" s="160"/>
      <c r="N5" s="160"/>
      <c r="O5" s="160"/>
      <c r="P5" s="160"/>
      <c r="Q5" s="160"/>
      <c r="R5" s="160"/>
      <c r="S5" s="160"/>
      <c r="U5" s="160"/>
      <c r="V5" s="160"/>
      <c r="W5" s="160"/>
      <c r="Y5" s="161"/>
      <c r="Z5" s="161"/>
      <c r="AA5" s="161"/>
      <c r="AB5" s="154"/>
      <c r="AC5" s="161"/>
      <c r="AD5" s="161"/>
      <c r="AE5" s="161"/>
      <c r="AF5" s="161"/>
      <c r="AG5" s="162" t="s">
        <v>154</v>
      </c>
      <c r="AH5" s="480"/>
      <c r="AI5" s="480"/>
      <c r="AJ5" s="480"/>
      <c r="AK5" s="161" t="s">
        <v>150</v>
      </c>
      <c r="AL5" s="149"/>
      <c r="AM5" s="161" t="s">
        <v>151</v>
      </c>
      <c r="AN5" s="154"/>
    </row>
    <row r="6" spans="1:40" ht="9.9499999999999993" customHeight="1">
      <c r="A6" s="154"/>
      <c r="B6" s="163"/>
      <c r="C6" s="163"/>
      <c r="D6" s="163"/>
      <c r="E6" s="163"/>
      <c r="F6" s="163"/>
      <c r="G6" s="163"/>
      <c r="H6" s="163"/>
      <c r="I6" s="163"/>
      <c r="J6" s="163"/>
      <c r="K6" s="163"/>
      <c r="L6" s="163"/>
      <c r="M6" s="163"/>
      <c r="N6" s="163"/>
      <c r="O6" s="163"/>
      <c r="P6" s="163"/>
      <c r="Q6" s="163"/>
      <c r="R6" s="163"/>
      <c r="S6" s="163"/>
      <c r="T6" s="163"/>
      <c r="U6" s="163"/>
      <c r="V6" s="163"/>
      <c r="W6" s="163"/>
      <c r="X6" s="158"/>
      <c r="Y6" s="158"/>
      <c r="Z6" s="158"/>
      <c r="AA6" s="158"/>
      <c r="AB6" s="158"/>
      <c r="AC6" s="158"/>
      <c r="AD6" s="158"/>
      <c r="AE6" s="158"/>
      <c r="AF6" s="158"/>
      <c r="AG6" s="158"/>
      <c r="AH6" s="158"/>
      <c r="AI6" s="158"/>
      <c r="AJ6" s="158"/>
      <c r="AK6" s="158"/>
      <c r="AL6" s="158"/>
      <c r="AM6" s="154"/>
      <c r="AN6" s="154"/>
    </row>
    <row r="7" spans="1:40" ht="15" customHeight="1">
      <c r="A7" s="542" t="s">
        <v>307</v>
      </c>
      <c r="B7" s="464" t="s">
        <v>155</v>
      </c>
      <c r="C7" s="543" t="s">
        <v>156</v>
      </c>
      <c r="D7" s="464" t="s">
        <v>157</v>
      </c>
      <c r="E7" s="468" t="s">
        <v>158</v>
      </c>
      <c r="F7" s="544" t="s">
        <v>190</v>
      </c>
      <c r="G7" s="544"/>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476" t="s">
        <v>191</v>
      </c>
      <c r="AL7" s="462" t="s">
        <v>192</v>
      </c>
      <c r="AM7" s="478" t="s">
        <v>193</v>
      </c>
      <c r="AN7" s="478"/>
    </row>
    <row r="8" spans="1:40" ht="15" customHeight="1">
      <c r="A8" s="542"/>
      <c r="B8" s="464"/>
      <c r="C8" s="465"/>
      <c r="D8" s="464"/>
      <c r="E8" s="468"/>
      <c r="F8" s="464" t="s">
        <v>100</v>
      </c>
      <c r="G8" s="464"/>
      <c r="H8" s="464"/>
      <c r="I8" s="464"/>
      <c r="J8" s="464"/>
      <c r="K8" s="464"/>
      <c r="L8" s="464"/>
      <c r="M8" s="464" t="s">
        <v>101</v>
      </c>
      <c r="N8" s="464"/>
      <c r="O8" s="464"/>
      <c r="P8" s="464"/>
      <c r="Q8" s="464"/>
      <c r="R8" s="464"/>
      <c r="S8" s="464"/>
      <c r="T8" s="464" t="s">
        <v>102</v>
      </c>
      <c r="U8" s="464"/>
      <c r="V8" s="464"/>
      <c r="W8" s="464"/>
      <c r="X8" s="464"/>
      <c r="Y8" s="464"/>
      <c r="Z8" s="464"/>
      <c r="AA8" s="464" t="s">
        <v>103</v>
      </c>
      <c r="AB8" s="464"/>
      <c r="AC8" s="464"/>
      <c r="AD8" s="464"/>
      <c r="AE8" s="464"/>
      <c r="AF8" s="464"/>
      <c r="AG8" s="464"/>
      <c r="AH8" s="464" t="s">
        <v>104</v>
      </c>
      <c r="AI8" s="464"/>
      <c r="AJ8" s="464"/>
      <c r="AK8" s="476"/>
      <c r="AL8" s="462"/>
      <c r="AM8" s="478"/>
      <c r="AN8" s="478"/>
    </row>
    <row r="9" spans="1:40" ht="15" customHeight="1">
      <c r="A9" s="542"/>
      <c r="B9" s="464"/>
      <c r="C9" s="465"/>
      <c r="D9" s="464"/>
      <c r="E9" s="468"/>
      <c r="F9" s="170">
        <f>DATE($M$2,$S$2,1)</f>
        <v>45413</v>
      </c>
      <c r="G9" s="170">
        <f>DATE($M$2,$S$2,2)</f>
        <v>45414</v>
      </c>
      <c r="H9" s="170">
        <f>DATE($M$2,$S$2,3)</f>
        <v>45415</v>
      </c>
      <c r="I9" s="170">
        <f>DATE($M$2,$S$2,4)</f>
        <v>45416</v>
      </c>
      <c r="J9" s="170">
        <f>DATE($M$2,$S$2,5)</f>
        <v>45417</v>
      </c>
      <c r="K9" s="170">
        <f>DATE($M$2,$S$2,6)</f>
        <v>45418</v>
      </c>
      <c r="L9" s="170">
        <f>DATE($M$2,$S$2,7)</f>
        <v>45419</v>
      </c>
      <c r="M9" s="170">
        <f>DATE($M$2,$S$2,8)</f>
        <v>45420</v>
      </c>
      <c r="N9" s="170">
        <f>DATE($M$2,$S$2,9)</f>
        <v>45421</v>
      </c>
      <c r="O9" s="170">
        <f>DATE($M$2,$S$2,10)</f>
        <v>45422</v>
      </c>
      <c r="P9" s="170">
        <f>DATE($M$2,$S$2,11)</f>
        <v>45423</v>
      </c>
      <c r="Q9" s="170">
        <f>DATE($M$2,$S$2,12)</f>
        <v>45424</v>
      </c>
      <c r="R9" s="170">
        <f>DATE($M$2,$S$2,13)</f>
        <v>45425</v>
      </c>
      <c r="S9" s="170">
        <f>DATE($M$2,$S$2,14)</f>
        <v>45426</v>
      </c>
      <c r="T9" s="170">
        <f>DATE($M$2,$S$2,15)</f>
        <v>45427</v>
      </c>
      <c r="U9" s="170">
        <f>DATE($M$2,$S$2,16)</f>
        <v>45428</v>
      </c>
      <c r="V9" s="170">
        <f>DATE($M$2,$S$2,17)</f>
        <v>45429</v>
      </c>
      <c r="W9" s="170">
        <f>DATE($M$2,$S$2,18)</f>
        <v>45430</v>
      </c>
      <c r="X9" s="170">
        <f>DATE($M$2,$S$2,19)</f>
        <v>45431</v>
      </c>
      <c r="Y9" s="170">
        <f>DATE($M$2,$S$2,20)</f>
        <v>45432</v>
      </c>
      <c r="Z9" s="170">
        <f>DATE($M$2,$S$2,21)</f>
        <v>45433</v>
      </c>
      <c r="AA9" s="170">
        <f>DATE($M$2,$S$2,22)</f>
        <v>45434</v>
      </c>
      <c r="AB9" s="170">
        <f>DATE($M$2,$S$2,23)</f>
        <v>45435</v>
      </c>
      <c r="AC9" s="170">
        <f>DATE($M$2,$S$2,24)</f>
        <v>45436</v>
      </c>
      <c r="AD9" s="170">
        <f>DATE($M$2,$S$2,25)</f>
        <v>45437</v>
      </c>
      <c r="AE9" s="170">
        <f>DATE($M$2,$S$2,26)</f>
        <v>45438</v>
      </c>
      <c r="AF9" s="170">
        <f>DATE($M$2,$S$2,27)</f>
        <v>45439</v>
      </c>
      <c r="AG9" s="170">
        <f>DATE($M$2,$S$2,28)</f>
        <v>45440</v>
      </c>
      <c r="AH9" s="170">
        <f>IF(DAY(EOMONTH(F9,0))&lt;29,"",DATE($M$2,$S$2,29))</f>
        <v>45441</v>
      </c>
      <c r="AI9" s="170">
        <f>IF(DAY(EOMONTH(F9,0))&lt;30,"",DATE($M$2,$S$2,30))</f>
        <v>45442</v>
      </c>
      <c r="AJ9" s="170">
        <f>IF(DAY(EOMONTH(F9,0))&lt;31,"",DATE($M$2,$S$2,31))</f>
        <v>45443</v>
      </c>
      <c r="AK9" s="476"/>
      <c r="AL9" s="462"/>
      <c r="AM9" s="478"/>
      <c r="AN9" s="478"/>
    </row>
    <row r="10" spans="1:40" ht="15" customHeight="1">
      <c r="A10" s="542"/>
      <c r="B10" s="464"/>
      <c r="C10" s="466"/>
      <c r="D10" s="464"/>
      <c r="E10" s="468"/>
      <c r="F10" s="171">
        <f>DATE($M$2,$S$2,1)</f>
        <v>45413</v>
      </c>
      <c r="G10" s="171">
        <f>DATE($M$2,$S$2,2)</f>
        <v>45414</v>
      </c>
      <c r="H10" s="171">
        <f>DATE($M$2,$S$2,3)</f>
        <v>45415</v>
      </c>
      <c r="I10" s="171">
        <f>DATE($M$2,$S$2,4)</f>
        <v>45416</v>
      </c>
      <c r="J10" s="171">
        <f>DATE($M$2,$S$2,5)</f>
        <v>45417</v>
      </c>
      <c r="K10" s="171">
        <f>DATE($M$2,$S$2,6)</f>
        <v>45418</v>
      </c>
      <c r="L10" s="171">
        <f>DATE($M$2,$S$2,7)</f>
        <v>45419</v>
      </c>
      <c r="M10" s="171">
        <f>DATE($M$2,$S$2,8)</f>
        <v>45420</v>
      </c>
      <c r="N10" s="171">
        <f>DATE($M$2,$S$2,9)</f>
        <v>45421</v>
      </c>
      <c r="O10" s="171">
        <f>DATE($M$2,$S$2,10)</f>
        <v>45422</v>
      </c>
      <c r="P10" s="171">
        <f>DATE($M$2,$S$2,11)</f>
        <v>45423</v>
      </c>
      <c r="Q10" s="171">
        <f>DATE($M$2,$S$2,12)</f>
        <v>45424</v>
      </c>
      <c r="R10" s="171">
        <f>DATE($M$2,$S$2,13)</f>
        <v>45425</v>
      </c>
      <c r="S10" s="171">
        <f>DATE($M$2,$S$2,14)</f>
        <v>45426</v>
      </c>
      <c r="T10" s="171">
        <f>DATE($M$2,$S$2,15)</f>
        <v>45427</v>
      </c>
      <c r="U10" s="171">
        <f>DATE($M$2,$S$2,16)</f>
        <v>45428</v>
      </c>
      <c r="V10" s="171">
        <f>DATE($M$2,$S$2,17)</f>
        <v>45429</v>
      </c>
      <c r="W10" s="171">
        <f>DATE($M$2,$S$2,18)</f>
        <v>45430</v>
      </c>
      <c r="X10" s="171">
        <f>DATE($M$2,$S$2,19)</f>
        <v>45431</v>
      </c>
      <c r="Y10" s="171">
        <f>DATE($M$2,$S$2,20)</f>
        <v>45432</v>
      </c>
      <c r="Z10" s="171">
        <f>DATE($M$2,$S$2,21)</f>
        <v>45433</v>
      </c>
      <c r="AA10" s="171">
        <f>DATE($M$2,$S$2,22)</f>
        <v>45434</v>
      </c>
      <c r="AB10" s="171">
        <f>DATE($M$2,$S$2,23)</f>
        <v>45435</v>
      </c>
      <c r="AC10" s="171">
        <f>DATE($M$2,$S$2,24)</f>
        <v>45436</v>
      </c>
      <c r="AD10" s="171">
        <f>DATE($M$2,$S$2,25)</f>
        <v>45437</v>
      </c>
      <c r="AE10" s="171">
        <f>DATE($M$2,$S$2,26)</f>
        <v>45438</v>
      </c>
      <c r="AF10" s="171">
        <f>DATE($M$2,$S$2,27)</f>
        <v>45439</v>
      </c>
      <c r="AG10" s="171">
        <f>DATE($M$2,$S$2,28)</f>
        <v>45440</v>
      </c>
      <c r="AH10" s="171">
        <f>IF(DAY(EOMONTH(F10,0))&lt;29,"",DATE($M$2,$S$2,29))</f>
        <v>45441</v>
      </c>
      <c r="AI10" s="171">
        <f>IF(DAY(EOMONTH(F10,0))&lt;30,"",DATE($M$2,$S$2,30))</f>
        <v>45442</v>
      </c>
      <c r="AJ10" s="171">
        <f>IF(DAY(EOMONTH(F10,0))&lt;31,"",DATE($M$2,$S$2,31))</f>
        <v>45443</v>
      </c>
      <c r="AK10" s="476"/>
      <c r="AL10" s="462"/>
      <c r="AM10" s="478"/>
      <c r="AN10" s="478"/>
    </row>
    <row r="11" spans="1:40" ht="18" customHeight="1">
      <c r="A11" s="227"/>
      <c r="B11" s="173" t="s">
        <v>106</v>
      </c>
      <c r="C11" s="174" t="s">
        <v>183</v>
      </c>
      <c r="D11" s="175"/>
      <c r="E11" s="176"/>
      <c r="F11" s="177"/>
      <c r="G11" s="177"/>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8">
        <f>+SUM(F11:AJ11)</f>
        <v>0</v>
      </c>
      <c r="AL11" s="179">
        <f>IF($AK$3="４週",AK11/4,AK11/(DAY(EOMONTH($F$9,0))/7))</f>
        <v>0</v>
      </c>
      <c r="AM11" s="470"/>
      <c r="AN11" s="470"/>
    </row>
    <row r="12" spans="1:40" ht="18" customHeight="1">
      <c r="A12" s="227"/>
      <c r="B12" s="173" t="s">
        <v>109</v>
      </c>
      <c r="C12" s="174" t="s">
        <v>184</v>
      </c>
      <c r="D12" s="175"/>
      <c r="E12" s="176"/>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8">
        <f t="shared" ref="AK12:AK31" si="0">+SUM(F12:AJ12)</f>
        <v>0</v>
      </c>
      <c r="AL12" s="179">
        <f>IF($AK$3="４週",AK12/4,AK12/(DAY(EOMONTH($F$9,0))/7))</f>
        <v>0</v>
      </c>
      <c r="AM12" s="470"/>
      <c r="AN12" s="470"/>
    </row>
    <row r="13" spans="1:40" ht="18" customHeight="1">
      <c r="A13" s="227"/>
      <c r="B13" s="173" t="s">
        <v>119</v>
      </c>
      <c r="C13" s="174" t="s">
        <v>184</v>
      </c>
      <c r="D13" s="175"/>
      <c r="E13" s="176"/>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8">
        <f t="shared" si="0"/>
        <v>0</v>
      </c>
      <c r="AL13" s="179">
        <f>IF($AK$3="４週",AK13/4,AK13/(DAY(EOMONTH($F$9,0))/7))</f>
        <v>0</v>
      </c>
      <c r="AM13" s="470"/>
      <c r="AN13" s="470"/>
    </row>
    <row r="14" spans="1:40" ht="18" customHeight="1">
      <c r="A14" s="227"/>
      <c r="B14" s="173" t="s">
        <v>234</v>
      </c>
      <c r="C14" s="174" t="s">
        <v>186</v>
      </c>
      <c r="D14" s="175"/>
      <c r="E14" s="176"/>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8">
        <f t="shared" si="0"/>
        <v>0</v>
      </c>
      <c r="AL14" s="179">
        <f>IF($AK$3="４週",AK14/4,AK14/(DAY(EOMONTH($F$9,0))/7))</f>
        <v>0</v>
      </c>
      <c r="AM14" s="470"/>
      <c r="AN14" s="470"/>
    </row>
    <row r="15" spans="1:40" ht="18" customHeight="1">
      <c r="A15" s="227"/>
      <c r="B15" s="173"/>
      <c r="C15" s="174"/>
      <c r="D15" s="175"/>
      <c r="E15" s="176"/>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8">
        <f t="shared" si="0"/>
        <v>0</v>
      </c>
      <c r="AL15" s="179">
        <f t="shared" ref="AL15:AL30" si="1">IF($AK$3="４週",AK15/4,AK15/(DAY(EOMONTH($F$9,0))/7))</f>
        <v>0</v>
      </c>
      <c r="AM15" s="470"/>
      <c r="AN15" s="470"/>
    </row>
    <row r="16" spans="1:40" ht="18" customHeight="1">
      <c r="A16" s="227"/>
      <c r="B16" s="173"/>
      <c r="C16" s="174"/>
      <c r="D16" s="175"/>
      <c r="E16" s="176"/>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8">
        <f t="shared" si="0"/>
        <v>0</v>
      </c>
      <c r="AL16" s="179">
        <f t="shared" si="1"/>
        <v>0</v>
      </c>
      <c r="AM16" s="470"/>
      <c r="AN16" s="470"/>
    </row>
    <row r="17" spans="1:40" ht="18" customHeight="1">
      <c r="A17" s="227"/>
      <c r="B17" s="173"/>
      <c r="C17" s="174"/>
      <c r="D17" s="175"/>
      <c r="E17" s="176"/>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8">
        <f t="shared" si="0"/>
        <v>0</v>
      </c>
      <c r="AL17" s="179">
        <f t="shared" si="1"/>
        <v>0</v>
      </c>
      <c r="AM17" s="470"/>
      <c r="AN17" s="470"/>
    </row>
    <row r="18" spans="1:40" ht="18" customHeight="1">
      <c r="A18" s="227"/>
      <c r="B18" s="173"/>
      <c r="C18" s="174"/>
      <c r="D18" s="175"/>
      <c r="E18" s="176"/>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8">
        <f t="shared" si="0"/>
        <v>0</v>
      </c>
      <c r="AL18" s="179">
        <f t="shared" si="1"/>
        <v>0</v>
      </c>
      <c r="AM18" s="470"/>
      <c r="AN18" s="470"/>
    </row>
    <row r="19" spans="1:40" ht="18" customHeight="1">
      <c r="A19" s="227"/>
      <c r="B19" s="173"/>
      <c r="C19" s="174"/>
      <c r="D19" s="175"/>
      <c r="E19" s="176"/>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8">
        <f t="shared" si="0"/>
        <v>0</v>
      </c>
      <c r="AL19" s="179">
        <f t="shared" si="1"/>
        <v>0</v>
      </c>
      <c r="AM19" s="470"/>
      <c r="AN19" s="470"/>
    </row>
    <row r="20" spans="1:40" ht="18" customHeight="1">
      <c r="A20" s="227"/>
      <c r="B20" s="173"/>
      <c r="C20" s="174"/>
      <c r="D20" s="175"/>
      <c r="E20" s="176"/>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8">
        <f t="shared" si="0"/>
        <v>0</v>
      </c>
      <c r="AL20" s="179">
        <f t="shared" si="1"/>
        <v>0</v>
      </c>
      <c r="AM20" s="470"/>
      <c r="AN20" s="470"/>
    </row>
    <row r="21" spans="1:40" ht="18" customHeight="1">
      <c r="A21" s="227"/>
      <c r="B21" s="173"/>
      <c r="C21" s="174"/>
      <c r="D21" s="175"/>
      <c r="E21" s="176"/>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8">
        <f t="shared" si="0"/>
        <v>0</v>
      </c>
      <c r="AL21" s="179">
        <f t="shared" si="1"/>
        <v>0</v>
      </c>
      <c r="AM21" s="470"/>
      <c r="AN21" s="470"/>
    </row>
    <row r="22" spans="1:40" ht="18" customHeight="1">
      <c r="A22" s="227"/>
      <c r="B22" s="173"/>
      <c r="C22" s="174"/>
      <c r="D22" s="175"/>
      <c r="E22" s="176"/>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8">
        <f t="shared" si="0"/>
        <v>0</v>
      </c>
      <c r="AL22" s="179">
        <f t="shared" si="1"/>
        <v>0</v>
      </c>
      <c r="AM22" s="470"/>
      <c r="AN22" s="470"/>
    </row>
    <row r="23" spans="1:40" ht="18" customHeight="1">
      <c r="A23" s="227"/>
      <c r="B23" s="173"/>
      <c r="C23" s="174"/>
      <c r="D23" s="175"/>
      <c r="E23" s="176"/>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8">
        <f t="shared" si="0"/>
        <v>0</v>
      </c>
      <c r="AL23" s="179">
        <f t="shared" si="1"/>
        <v>0</v>
      </c>
      <c r="AM23" s="470"/>
      <c r="AN23" s="470"/>
    </row>
    <row r="24" spans="1:40" ht="18" customHeight="1">
      <c r="A24" s="227"/>
      <c r="B24" s="173"/>
      <c r="C24" s="174"/>
      <c r="D24" s="175"/>
      <c r="E24" s="176"/>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8">
        <f t="shared" si="0"/>
        <v>0</v>
      </c>
      <c r="AL24" s="179">
        <f t="shared" si="1"/>
        <v>0</v>
      </c>
      <c r="AM24" s="470"/>
      <c r="AN24" s="470"/>
    </row>
    <row r="25" spans="1:40" ht="18" customHeight="1">
      <c r="A25" s="227"/>
      <c r="B25" s="173"/>
      <c r="C25" s="174"/>
      <c r="D25" s="175"/>
      <c r="E25" s="176"/>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8">
        <f t="shared" si="0"/>
        <v>0</v>
      </c>
      <c r="AL25" s="179">
        <f t="shared" si="1"/>
        <v>0</v>
      </c>
      <c r="AM25" s="470"/>
      <c r="AN25" s="470"/>
    </row>
    <row r="26" spans="1:40" ht="18" customHeight="1">
      <c r="A26" s="227"/>
      <c r="B26" s="173"/>
      <c r="C26" s="174"/>
      <c r="D26" s="175"/>
      <c r="E26" s="176"/>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8">
        <f t="shared" si="0"/>
        <v>0</v>
      </c>
      <c r="AL26" s="179">
        <f t="shared" si="1"/>
        <v>0</v>
      </c>
      <c r="AM26" s="470"/>
      <c r="AN26" s="470"/>
    </row>
    <row r="27" spans="1:40" ht="18" customHeight="1">
      <c r="A27" s="227"/>
      <c r="B27" s="173"/>
      <c r="C27" s="174"/>
      <c r="D27" s="175"/>
      <c r="E27" s="176"/>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8">
        <f t="shared" si="0"/>
        <v>0</v>
      </c>
      <c r="AL27" s="179">
        <f t="shared" si="1"/>
        <v>0</v>
      </c>
      <c r="AM27" s="470"/>
      <c r="AN27" s="470"/>
    </row>
    <row r="28" spans="1:40" ht="18" customHeight="1">
      <c r="A28" s="227"/>
      <c r="B28" s="173"/>
      <c r="C28" s="174"/>
      <c r="D28" s="175"/>
      <c r="E28" s="176"/>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8">
        <f t="shared" si="0"/>
        <v>0</v>
      </c>
      <c r="AL28" s="179">
        <f t="shared" si="1"/>
        <v>0</v>
      </c>
      <c r="AM28" s="470"/>
      <c r="AN28" s="470"/>
    </row>
    <row r="29" spans="1:40" ht="18" customHeight="1">
      <c r="A29" s="227"/>
      <c r="B29" s="173"/>
      <c r="C29" s="174"/>
      <c r="D29" s="175"/>
      <c r="E29" s="176"/>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8">
        <f t="shared" si="0"/>
        <v>0</v>
      </c>
      <c r="AL29" s="179">
        <f t="shared" si="1"/>
        <v>0</v>
      </c>
      <c r="AM29" s="470"/>
      <c r="AN29" s="470"/>
    </row>
    <row r="30" spans="1:40" ht="18" customHeight="1">
      <c r="A30" s="227"/>
      <c r="B30" s="173"/>
      <c r="C30" s="174"/>
      <c r="D30" s="175"/>
      <c r="E30" s="176"/>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8">
        <f t="shared" si="0"/>
        <v>0</v>
      </c>
      <c r="AL30" s="179">
        <f t="shared" si="1"/>
        <v>0</v>
      </c>
      <c r="AM30" s="470"/>
      <c r="AN30" s="470"/>
    </row>
    <row r="31" spans="1:40" ht="18" customHeight="1">
      <c r="A31" s="468" t="s">
        <v>91</v>
      </c>
      <c r="B31" s="452"/>
      <c r="C31" s="452"/>
      <c r="D31" s="452"/>
      <c r="E31" s="452"/>
      <c r="F31" s="180">
        <f>+SUM(F11:F30)</f>
        <v>0</v>
      </c>
      <c r="G31" s="180">
        <f t="shared" ref="G31:AJ31" si="2">+SUM(G11:G30)</f>
        <v>0</v>
      </c>
      <c r="H31" s="180">
        <f t="shared" si="2"/>
        <v>0</v>
      </c>
      <c r="I31" s="180">
        <f t="shared" si="2"/>
        <v>0</v>
      </c>
      <c r="J31" s="180">
        <f t="shared" si="2"/>
        <v>0</v>
      </c>
      <c r="K31" s="180">
        <f t="shared" si="2"/>
        <v>0</v>
      </c>
      <c r="L31" s="180">
        <f t="shared" si="2"/>
        <v>0</v>
      </c>
      <c r="M31" s="180">
        <f t="shared" si="2"/>
        <v>0</v>
      </c>
      <c r="N31" s="180">
        <f t="shared" si="2"/>
        <v>0</v>
      </c>
      <c r="O31" s="180">
        <f t="shared" si="2"/>
        <v>0</v>
      </c>
      <c r="P31" s="180">
        <f t="shared" si="2"/>
        <v>0</v>
      </c>
      <c r="Q31" s="180">
        <f t="shared" si="2"/>
        <v>0</v>
      </c>
      <c r="R31" s="180">
        <f t="shared" si="2"/>
        <v>0</v>
      </c>
      <c r="S31" s="180">
        <f t="shared" si="2"/>
        <v>0</v>
      </c>
      <c r="T31" s="180">
        <f t="shared" si="2"/>
        <v>0</v>
      </c>
      <c r="U31" s="180">
        <f t="shared" si="2"/>
        <v>0</v>
      </c>
      <c r="V31" s="180">
        <f t="shared" si="2"/>
        <v>0</v>
      </c>
      <c r="W31" s="180">
        <f t="shared" si="2"/>
        <v>0</v>
      </c>
      <c r="X31" s="180">
        <f t="shared" si="2"/>
        <v>0</v>
      </c>
      <c r="Y31" s="180">
        <f t="shared" si="2"/>
        <v>0</v>
      </c>
      <c r="Z31" s="180">
        <f t="shared" si="2"/>
        <v>0</v>
      </c>
      <c r="AA31" s="180">
        <f t="shared" si="2"/>
        <v>0</v>
      </c>
      <c r="AB31" s="180">
        <f t="shared" si="2"/>
        <v>0</v>
      </c>
      <c r="AC31" s="180">
        <f t="shared" si="2"/>
        <v>0</v>
      </c>
      <c r="AD31" s="180">
        <f t="shared" si="2"/>
        <v>0</v>
      </c>
      <c r="AE31" s="180">
        <f t="shared" si="2"/>
        <v>0</v>
      </c>
      <c r="AF31" s="180">
        <f t="shared" si="2"/>
        <v>0</v>
      </c>
      <c r="AG31" s="180">
        <f t="shared" si="2"/>
        <v>0</v>
      </c>
      <c r="AH31" s="180">
        <f t="shared" si="2"/>
        <v>0</v>
      </c>
      <c r="AI31" s="180">
        <f t="shared" si="2"/>
        <v>0</v>
      </c>
      <c r="AJ31" s="180">
        <f t="shared" si="2"/>
        <v>0</v>
      </c>
      <c r="AK31" s="178">
        <f t="shared" si="0"/>
        <v>0</v>
      </c>
      <c r="AL31" s="179">
        <f>IF($AK$3="４週",AK31/4,AK31/(DAY(EOMONTH($F$9,0))/7))</f>
        <v>0</v>
      </c>
      <c r="AM31" s="545"/>
      <c r="AN31" s="545"/>
    </row>
    <row r="32" spans="1:40" ht="18" customHeight="1">
      <c r="A32" s="452" t="s">
        <v>93</v>
      </c>
      <c r="B32" s="452"/>
      <c r="C32" s="452"/>
      <c r="D32" s="452"/>
      <c r="E32" s="453"/>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0"/>
      <c r="AL32" s="182"/>
      <c r="AM32" s="545"/>
      <c r="AN32" s="545"/>
    </row>
    <row r="33" spans="1:43" ht="15" customHeight="1">
      <c r="A33" s="163"/>
      <c r="B33" s="163"/>
      <c r="C33" s="163"/>
      <c r="D33" s="163"/>
      <c r="E33" s="16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63"/>
      <c r="AL33" s="163"/>
      <c r="AM33" s="154"/>
    </row>
    <row r="34" spans="1:43" ht="15" customHeight="1">
      <c r="A34" s="163"/>
      <c r="B34" s="163"/>
      <c r="C34" s="163"/>
      <c r="D34" s="163"/>
      <c r="E34" s="16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63"/>
      <c r="AL34" s="163"/>
      <c r="AM34" s="154"/>
    </row>
    <row r="35" spans="1:43" ht="15" customHeight="1">
      <c r="A35" s="163"/>
      <c r="B35" s="163"/>
      <c r="C35" s="163"/>
      <c r="D35" s="163"/>
      <c r="E35" s="16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63"/>
      <c r="AL35" s="163"/>
      <c r="AM35" s="154"/>
    </row>
    <row r="36" spans="1:43" ht="21" customHeight="1" thickBot="1">
      <c r="A36" s="153" t="s">
        <v>199</v>
      </c>
      <c r="B36" s="163"/>
      <c r="C36" s="163"/>
      <c r="D36" s="163"/>
      <c r="E36" s="163"/>
      <c r="F36" s="163"/>
      <c r="G36" s="183"/>
      <c r="H36" s="183"/>
      <c r="I36" s="183"/>
      <c r="J36" s="183"/>
      <c r="K36" s="183"/>
      <c r="L36" s="183"/>
      <c r="M36" s="183"/>
      <c r="N36" s="183"/>
      <c r="O36" s="183"/>
      <c r="AM36" s="163"/>
      <c r="AN36" s="154"/>
    </row>
    <row r="37" spans="1:43" ht="24.95" customHeight="1">
      <c r="A37" s="464"/>
      <c r="B37" s="464"/>
      <c r="C37" s="464"/>
      <c r="D37" s="204">
        <v>4</v>
      </c>
      <c r="E37" s="204">
        <v>5</v>
      </c>
      <c r="F37" s="488">
        <v>6</v>
      </c>
      <c r="G37" s="488"/>
      <c r="H37" s="488"/>
      <c r="I37" s="488">
        <v>7</v>
      </c>
      <c r="J37" s="488"/>
      <c r="K37" s="488"/>
      <c r="L37" s="488">
        <v>8</v>
      </c>
      <c r="M37" s="488"/>
      <c r="N37" s="488"/>
      <c r="O37" s="488">
        <v>9</v>
      </c>
      <c r="P37" s="488"/>
      <c r="Q37" s="488"/>
      <c r="R37" s="488">
        <v>10</v>
      </c>
      <c r="S37" s="488"/>
      <c r="T37" s="488"/>
      <c r="U37" s="488">
        <v>11</v>
      </c>
      <c r="V37" s="488"/>
      <c r="W37" s="488"/>
      <c r="X37" s="488">
        <v>12</v>
      </c>
      <c r="Y37" s="488"/>
      <c r="Z37" s="488"/>
      <c r="AA37" s="488">
        <v>1</v>
      </c>
      <c r="AB37" s="488"/>
      <c r="AC37" s="488"/>
      <c r="AD37" s="488">
        <v>2</v>
      </c>
      <c r="AE37" s="488"/>
      <c r="AF37" s="488"/>
      <c r="AG37" s="488">
        <v>3</v>
      </c>
      <c r="AH37" s="488"/>
      <c r="AI37" s="488"/>
      <c r="AJ37" s="464" t="s">
        <v>147</v>
      </c>
      <c r="AK37" s="468"/>
      <c r="AL37" s="205" t="s">
        <v>202</v>
      </c>
      <c r="AM37" s="206"/>
      <c r="AN37" s="206"/>
      <c r="AO37" s="206"/>
      <c r="AP37" s="206"/>
      <c r="AQ37" s="206"/>
    </row>
    <row r="38" spans="1:43" ht="18" customHeight="1">
      <c r="A38" s="506" t="s">
        <v>205</v>
      </c>
      <c r="B38" s="506"/>
      <c r="C38" s="506"/>
      <c r="D38" s="177"/>
      <c r="E38" s="177"/>
      <c r="F38" s="498"/>
      <c r="G38" s="498"/>
      <c r="H38" s="498"/>
      <c r="I38" s="498"/>
      <c r="J38" s="498"/>
      <c r="K38" s="498"/>
      <c r="L38" s="498"/>
      <c r="M38" s="498"/>
      <c r="N38" s="498"/>
      <c r="O38" s="498"/>
      <c r="P38" s="498"/>
      <c r="Q38" s="498"/>
      <c r="R38" s="498"/>
      <c r="S38" s="498"/>
      <c r="T38" s="498"/>
      <c r="U38" s="498"/>
      <c r="V38" s="498"/>
      <c r="W38" s="498"/>
      <c r="X38" s="498"/>
      <c r="Y38" s="498"/>
      <c r="Z38" s="498"/>
      <c r="AA38" s="498"/>
      <c r="AB38" s="498"/>
      <c r="AC38" s="498"/>
      <c r="AD38" s="498"/>
      <c r="AE38" s="498"/>
      <c r="AF38" s="498"/>
      <c r="AG38" s="498"/>
      <c r="AH38" s="498"/>
      <c r="AI38" s="498"/>
      <c r="AJ38" s="499">
        <f>SUM(D38:AI38)</f>
        <v>0</v>
      </c>
      <c r="AK38" s="500"/>
      <c r="AL38" s="504" t="e">
        <f>ROUNDUP(AJ38/AJ39,1)</f>
        <v>#DIV/0!</v>
      </c>
      <c r="AM38" s="206"/>
      <c r="AN38" s="206"/>
      <c r="AO38" s="206"/>
      <c r="AP38" s="206"/>
      <c r="AQ38" s="206"/>
    </row>
    <row r="39" spans="1:43" ht="18" customHeight="1" thickBot="1">
      <c r="A39" s="506" t="s">
        <v>200</v>
      </c>
      <c r="B39" s="506"/>
      <c r="C39" s="506"/>
      <c r="D39" s="177"/>
      <c r="E39" s="177"/>
      <c r="F39" s="498"/>
      <c r="G39" s="498"/>
      <c r="H39" s="498"/>
      <c r="I39" s="498"/>
      <c r="J39" s="498"/>
      <c r="K39" s="498"/>
      <c r="L39" s="498"/>
      <c r="M39" s="498"/>
      <c r="N39" s="498"/>
      <c r="O39" s="498"/>
      <c r="P39" s="498"/>
      <c r="Q39" s="498"/>
      <c r="R39" s="498"/>
      <c r="S39" s="498"/>
      <c r="T39" s="498"/>
      <c r="U39" s="498"/>
      <c r="V39" s="498"/>
      <c r="W39" s="498"/>
      <c r="X39" s="498"/>
      <c r="Y39" s="498"/>
      <c r="Z39" s="498"/>
      <c r="AA39" s="498"/>
      <c r="AB39" s="498"/>
      <c r="AC39" s="498"/>
      <c r="AD39" s="498"/>
      <c r="AE39" s="498"/>
      <c r="AF39" s="498"/>
      <c r="AG39" s="498"/>
      <c r="AH39" s="498"/>
      <c r="AI39" s="498"/>
      <c r="AJ39" s="499">
        <f>+SUM(D39:AI39)</f>
        <v>0</v>
      </c>
      <c r="AK39" s="500"/>
      <c r="AL39" s="505"/>
      <c r="AM39" s="206"/>
      <c r="AN39" s="206"/>
      <c r="AO39" s="206"/>
      <c r="AP39" s="206"/>
      <c r="AQ39" s="206"/>
    </row>
    <row r="40" spans="1:43" ht="5.0999999999999996" customHeight="1">
      <c r="A40" s="207"/>
      <c r="B40" s="207"/>
      <c r="C40" s="207"/>
      <c r="D40" s="206"/>
      <c r="E40" s="206"/>
      <c r="F40" s="206"/>
      <c r="G40" s="206"/>
      <c r="H40" s="206"/>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208"/>
      <c r="AK40" s="183"/>
      <c r="AL40" s="163"/>
      <c r="AM40" s="163"/>
      <c r="AN40" s="154"/>
    </row>
    <row r="41" spans="1:43" ht="18" customHeight="1">
      <c r="A41" s="153" t="s">
        <v>201</v>
      </c>
      <c r="B41" s="183"/>
      <c r="D41" s="183"/>
      <c r="E41" s="183"/>
      <c r="F41" s="183"/>
      <c r="G41" s="183"/>
      <c r="H41" s="183"/>
      <c r="I41" s="206"/>
      <c r="J41" s="206"/>
      <c r="K41" s="206"/>
      <c r="L41" s="206"/>
      <c r="M41" s="206"/>
      <c r="N41" s="206"/>
      <c r="O41" s="183"/>
      <c r="P41" s="183"/>
      <c r="Q41" s="183"/>
      <c r="R41" s="183"/>
      <c r="S41" s="183"/>
      <c r="T41" s="183"/>
      <c r="U41" s="183"/>
      <c r="V41" s="183"/>
      <c r="W41" s="163"/>
      <c r="X41" s="183"/>
      <c r="Y41" s="183"/>
      <c r="Z41" s="183"/>
      <c r="AA41" s="183"/>
      <c r="AB41" s="183"/>
      <c r="AC41" s="183"/>
      <c r="AD41" s="183"/>
      <c r="AE41" s="183"/>
      <c r="AF41" s="183"/>
      <c r="AG41" s="183"/>
      <c r="AH41" s="183"/>
      <c r="AI41" s="183"/>
      <c r="AJ41" s="208"/>
      <c r="AK41" s="183"/>
      <c r="AL41" s="163"/>
      <c r="AM41" s="163"/>
      <c r="AN41" s="154"/>
    </row>
    <row r="42" spans="1:43" ht="24.95" customHeight="1">
      <c r="A42" s="464" t="s">
        <v>195</v>
      </c>
      <c r="B42" s="464"/>
      <c r="C42" s="464" t="s">
        <v>109</v>
      </c>
      <c r="D42" s="464"/>
      <c r="E42" s="462" t="s">
        <v>209</v>
      </c>
      <c r="F42" s="462"/>
      <c r="G42" s="462"/>
      <c r="H42" s="462"/>
      <c r="I42" s="206"/>
      <c r="J42" s="206"/>
      <c r="K42" s="206"/>
      <c r="L42" s="206"/>
      <c r="M42" s="206"/>
      <c r="N42" s="206"/>
      <c r="O42" s="206"/>
      <c r="P42" s="206"/>
      <c r="Q42" s="206"/>
      <c r="R42" s="206"/>
      <c r="S42" s="206"/>
      <c r="T42" s="206"/>
      <c r="U42" s="206"/>
      <c r="W42" s="163"/>
      <c r="X42" s="183"/>
      <c r="Y42" s="183"/>
      <c r="Z42" s="183"/>
      <c r="AA42" s="183"/>
      <c r="AB42" s="183"/>
      <c r="AC42" s="183"/>
      <c r="AD42" s="183"/>
      <c r="AE42" s="183"/>
      <c r="AF42" s="183"/>
      <c r="AG42" s="183"/>
      <c r="AH42" s="183"/>
      <c r="AI42" s="183"/>
      <c r="AJ42" s="208"/>
      <c r="AK42" s="183"/>
      <c r="AL42" s="163"/>
      <c r="AM42" s="163"/>
      <c r="AN42" s="154"/>
    </row>
    <row r="43" spans="1:43" ht="18" customHeight="1">
      <c r="A43" s="462" t="s">
        <v>203</v>
      </c>
      <c r="B43" s="462"/>
      <c r="C43" s="508" t="e">
        <f>ROUNDDOWN(IF(AL38&lt;=60,1,1+ROUNDUP((AL38-60)/40,0)),1)</f>
        <v>#DIV/0!</v>
      </c>
      <c r="D43" s="508"/>
      <c r="E43" s="508" t="e">
        <f>ROUNDDOWN(AL38/40,1)</f>
        <v>#DIV/0!</v>
      </c>
      <c r="F43" s="508"/>
      <c r="G43" s="508"/>
      <c r="H43" s="508"/>
      <c r="I43" s="206"/>
      <c r="J43" s="206"/>
      <c r="K43" s="206"/>
      <c r="L43" s="206"/>
      <c r="M43" s="206"/>
      <c r="N43" s="206"/>
      <c r="O43" s="206"/>
      <c r="P43" s="206"/>
      <c r="Q43" s="206"/>
      <c r="R43" s="206"/>
      <c r="S43" s="206"/>
      <c r="T43" s="206"/>
      <c r="U43" s="206"/>
      <c r="W43" s="163"/>
      <c r="X43" s="183"/>
      <c r="Y43" s="183"/>
      <c r="Z43" s="183"/>
      <c r="AA43" s="183"/>
      <c r="AB43" s="183"/>
      <c r="AC43" s="183"/>
      <c r="AD43" s="183"/>
      <c r="AE43" s="183"/>
      <c r="AF43" s="183"/>
      <c r="AG43" s="183"/>
      <c r="AH43" s="183"/>
      <c r="AI43" s="183"/>
      <c r="AJ43" s="208"/>
      <c r="AK43" s="183"/>
      <c r="AL43" s="163"/>
      <c r="AM43" s="163"/>
      <c r="AN43" s="154"/>
    </row>
    <row r="44" spans="1:43" ht="5.0999999999999996" customHeight="1">
      <c r="A44" s="207"/>
      <c r="B44" s="207"/>
      <c r="C44" s="207"/>
      <c r="D44" s="207"/>
      <c r="E44" s="207"/>
      <c r="F44" s="207"/>
      <c r="G44" s="207"/>
      <c r="H44" s="207"/>
      <c r="I44" s="207"/>
      <c r="J44" s="183"/>
      <c r="K44" s="183"/>
      <c r="L44" s="183"/>
      <c r="M44" s="208"/>
      <c r="N44" s="183"/>
      <c r="O44" s="183"/>
      <c r="P44" s="183"/>
      <c r="Q44" s="206"/>
      <c r="W44" s="163"/>
      <c r="X44" s="183"/>
      <c r="Y44" s="183"/>
      <c r="Z44" s="183"/>
      <c r="AA44" s="183"/>
      <c r="AB44" s="183"/>
      <c r="AC44" s="183"/>
      <c r="AD44" s="183"/>
      <c r="AE44" s="183"/>
      <c r="AF44" s="183"/>
      <c r="AG44" s="183"/>
      <c r="AH44" s="183"/>
      <c r="AI44" s="183"/>
      <c r="AJ44" s="208"/>
      <c r="AK44" s="183"/>
      <c r="AL44" s="163"/>
      <c r="AM44" s="163"/>
      <c r="AN44" s="154"/>
    </row>
    <row r="45" spans="1:43" ht="21" customHeight="1">
      <c r="A45" s="153" t="s">
        <v>204</v>
      </c>
      <c r="B45" s="157"/>
      <c r="C45" s="158"/>
      <c r="D45" s="158"/>
      <c r="E45" s="158"/>
      <c r="F45" s="158"/>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8"/>
      <c r="AM45" s="158"/>
      <c r="AN45" s="154"/>
    </row>
    <row r="46" spans="1:43" ht="24.95" customHeight="1">
      <c r="A46" s="154"/>
      <c r="B46" s="163"/>
      <c r="C46" s="501" t="s">
        <v>286</v>
      </c>
      <c r="D46" s="502"/>
      <c r="E46" s="509" t="s">
        <v>287</v>
      </c>
      <c r="F46" s="509"/>
      <c r="G46" s="509"/>
      <c r="H46" s="509"/>
      <c r="I46" s="501" t="s">
        <v>292</v>
      </c>
      <c r="J46" s="502"/>
      <c r="K46" s="502"/>
      <c r="L46" s="502"/>
      <c r="M46" s="502"/>
      <c r="N46" s="503"/>
      <c r="O46" s="501" t="s">
        <v>288</v>
      </c>
      <c r="P46" s="502"/>
      <c r="Q46" s="502"/>
      <c r="R46" s="502"/>
      <c r="S46" s="502"/>
      <c r="T46" s="503"/>
      <c r="U46" s="501" t="s">
        <v>289</v>
      </c>
      <c r="V46" s="502"/>
      <c r="W46" s="502"/>
      <c r="X46" s="502"/>
      <c r="Y46" s="502"/>
      <c r="Z46" s="503"/>
      <c r="AA46" s="501" t="s">
        <v>289</v>
      </c>
      <c r="AB46" s="502"/>
      <c r="AC46" s="502"/>
      <c r="AD46" s="502"/>
      <c r="AE46" s="502"/>
      <c r="AF46" s="503"/>
      <c r="AG46" s="509" t="s">
        <v>289</v>
      </c>
      <c r="AH46" s="509"/>
      <c r="AI46" s="509"/>
      <c r="AJ46" s="509"/>
      <c r="AK46" s="509"/>
      <c r="AL46" s="509" t="s">
        <v>289</v>
      </c>
      <c r="AM46" s="509"/>
      <c r="AN46" s="154"/>
    </row>
    <row r="47" spans="1:43" ht="24.95" customHeight="1">
      <c r="A47" s="154"/>
      <c r="B47" s="168" t="s">
        <v>194</v>
      </c>
      <c r="C47" s="501" t="e">
        <f>IF($AK$3="４週",SUMIFS($AK$11:$AK$30,$B$11:$B$30,C46)/4/$AH$5,IF($AK$3="歴月",SUMIFS($AK$11:$AK$30,$B$11:$B$30,C46)/$AL$5,"記載する期間を選択してください"))</f>
        <v>#DIV/0!</v>
      </c>
      <c r="D47" s="503"/>
      <c r="E47" s="501" t="e">
        <f>IF($AK$3="４週",SUMIFS($AK$11:$AK$30,$B$11:$B$30,E46)/4/$AH$5,IF($AK$3="歴月",SUMIFS($AK$11:$AK$30,$B$11:$B$30,E46)/$AL$5,"記載する期間を選択してください"))</f>
        <v>#DIV/0!</v>
      </c>
      <c r="F47" s="502"/>
      <c r="G47" s="502"/>
      <c r="H47" s="503"/>
      <c r="I47" s="501" t="e">
        <f>IF($AK$3="４週",SUMIFS($AK$11:$AK$30,$B$11:$B$30,I46)/4/$AH$5,IF($AK$3="歴月",SUMIFS($AK$11:$AK$30,$B$11:$B$30,I46)/$AL$5,"記載する期間を選択してください"))</f>
        <v>#DIV/0!</v>
      </c>
      <c r="J47" s="502"/>
      <c r="K47" s="502"/>
      <c r="L47" s="502"/>
      <c r="M47" s="502"/>
      <c r="N47" s="503"/>
      <c r="O47" s="501" t="e">
        <f>IF($AK$3="４週",SUMIFS($AK$11:$AK$30,$B$11:$B$30,O46)/4/$AH$5,IF($AK$3="歴月",SUMIFS($AK$11:$AK$30,$B$11:$B$30,O46)/$AL$5,"記載する期間を選択してください"))</f>
        <v>#DIV/0!</v>
      </c>
      <c r="P47" s="502"/>
      <c r="Q47" s="502"/>
      <c r="R47" s="502"/>
      <c r="S47" s="502"/>
      <c r="T47" s="503"/>
      <c r="U47" s="501" t="e">
        <f>IF($AK$3="４週",SUMIFS($AK$11:$AK$30,$B$11:$B$30,U46)/4/$AH$5,IF($AK$3="歴月",SUMIFS($AK$11:$AK$30,$B$11:$B$30,U46)/$AL$5,"記載する期間を選択してください"))</f>
        <v>#DIV/0!</v>
      </c>
      <c r="V47" s="502"/>
      <c r="W47" s="502"/>
      <c r="X47" s="502"/>
      <c r="Y47" s="502"/>
      <c r="Z47" s="503"/>
      <c r="AA47" s="501" t="e">
        <f>IF($AK$3="４週",SUMIFS($AK$11:$AK$30,$B$11:$B$30,AA46)/4/$AH$5,IF($AK$3="歴月",SUMIFS($AK$11:$AK$30,$B$11:$B$30,AA46)/$AL$5,"記載する期間を選択してください"))</f>
        <v>#DIV/0!</v>
      </c>
      <c r="AB47" s="502"/>
      <c r="AC47" s="502"/>
      <c r="AD47" s="502"/>
      <c r="AE47" s="502"/>
      <c r="AF47" s="503"/>
      <c r="AG47" s="501" t="e">
        <f>IF($AK$3="４週",SUMIFS($AK$11:$AK$30,$B$11:$B$30,AG46)/4/$AH$5,IF($AK$3="歴月",SUMIFS($AK$11:$AK$30,$B$11:$B$30,AG46)/$AL$5,"記載する期間を選択してください"))</f>
        <v>#DIV/0!</v>
      </c>
      <c r="AH47" s="502"/>
      <c r="AI47" s="502"/>
      <c r="AJ47" s="502"/>
      <c r="AK47" s="503"/>
      <c r="AL47" s="501" t="e">
        <f>IF($AK$3="４週",SUMIFS($AK$11:$AK$30,$B$11:$B$30,AL46)/4/$AH$5,IF($AK$3="歴月",SUMIFS($AK$11:$AK$30,$B$11:$B$30,AL46)/$AL$5,"記載する期間を選択してください"))</f>
        <v>#DIV/0!</v>
      </c>
      <c r="AM47" s="503"/>
      <c r="AN47" s="154"/>
    </row>
    <row r="48" spans="1:43" ht="6" customHeight="1">
      <c r="A48" s="154"/>
      <c r="B48" s="157"/>
      <c r="C48" s="209">
        <v>2</v>
      </c>
      <c r="D48" s="209"/>
      <c r="E48" s="209">
        <v>3</v>
      </c>
      <c r="F48" s="209"/>
      <c r="G48" s="209"/>
      <c r="H48" s="209"/>
      <c r="I48" s="209">
        <v>4</v>
      </c>
      <c r="J48" s="209"/>
      <c r="K48" s="209"/>
      <c r="L48" s="209"/>
      <c r="M48" s="209"/>
      <c r="N48" s="209"/>
      <c r="O48" s="209">
        <v>5</v>
      </c>
      <c r="P48" s="209"/>
      <c r="Q48" s="209"/>
      <c r="R48" s="209"/>
      <c r="S48" s="209"/>
      <c r="T48" s="209"/>
      <c r="U48" s="209">
        <v>6</v>
      </c>
      <c r="V48" s="209"/>
      <c r="W48" s="209"/>
      <c r="X48" s="209"/>
      <c r="Y48" s="209"/>
      <c r="Z48" s="209"/>
      <c r="AA48" s="209">
        <v>7</v>
      </c>
      <c r="AB48" s="209"/>
      <c r="AC48" s="209"/>
      <c r="AD48" s="209"/>
      <c r="AE48" s="209"/>
      <c r="AF48" s="209"/>
      <c r="AG48" s="209">
        <v>8</v>
      </c>
      <c r="AH48" s="209"/>
      <c r="AI48" s="209"/>
      <c r="AJ48" s="209"/>
      <c r="AK48" s="209"/>
      <c r="AL48" s="209">
        <v>9</v>
      </c>
      <c r="AM48" s="210"/>
      <c r="AN48" s="154"/>
    </row>
    <row r="49" spans="1:39" ht="15" customHeight="1">
      <c r="A49" s="183" t="s">
        <v>159</v>
      </c>
      <c r="B49" s="211"/>
      <c r="C49" s="212"/>
      <c r="D49" s="212"/>
      <c r="E49" s="212"/>
      <c r="F49" s="213"/>
      <c r="G49" s="212"/>
      <c r="H49" s="209"/>
      <c r="I49" s="209"/>
      <c r="J49" s="209"/>
      <c r="K49" s="209"/>
      <c r="L49" s="209"/>
      <c r="M49" s="209"/>
      <c r="N49" s="209"/>
      <c r="O49" s="209"/>
      <c r="P49" s="209"/>
      <c r="Q49" s="209"/>
      <c r="R49" s="209">
        <v>6</v>
      </c>
      <c r="S49" s="209"/>
      <c r="T49" s="209"/>
      <c r="U49" s="209"/>
      <c r="V49" s="209"/>
      <c r="W49" s="209"/>
      <c r="X49" s="209">
        <v>7</v>
      </c>
      <c r="Y49" s="209"/>
      <c r="Z49" s="209"/>
      <c r="AA49" s="209"/>
      <c r="AB49" s="209"/>
      <c r="AC49" s="209"/>
      <c r="AD49" s="209">
        <v>8</v>
      </c>
      <c r="AE49" s="209"/>
      <c r="AF49" s="209"/>
      <c r="AG49" s="214"/>
      <c r="AH49" s="214"/>
      <c r="AI49" s="214"/>
      <c r="AJ49" s="214">
        <v>9</v>
      </c>
      <c r="AK49" s="215"/>
      <c r="AL49" s="215"/>
      <c r="AM49" s="154"/>
    </row>
    <row r="50" spans="1:39" s="183" customFormat="1" ht="15" customHeight="1">
      <c r="A50" s="183" t="s">
        <v>160</v>
      </c>
      <c r="B50" s="207"/>
      <c r="C50" s="207"/>
      <c r="D50" s="207"/>
      <c r="E50" s="207"/>
      <c r="F50" s="207"/>
      <c r="G50" s="207"/>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row>
    <row r="51" spans="1:39" s="183" customFormat="1" ht="15" customHeight="1">
      <c r="A51" s="183" t="s">
        <v>206</v>
      </c>
      <c r="B51" s="207"/>
      <c r="C51" s="207"/>
      <c r="D51" s="207"/>
      <c r="E51" s="207"/>
      <c r="F51" s="207"/>
      <c r="G51" s="207"/>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row>
    <row r="52" spans="1:39" s="183" customFormat="1" ht="15" customHeight="1">
      <c r="A52" s="183" t="s">
        <v>161</v>
      </c>
      <c r="B52" s="207"/>
      <c r="C52" s="207"/>
      <c r="D52" s="207"/>
      <c r="E52" s="207"/>
      <c r="F52" s="207"/>
      <c r="G52" s="207"/>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row>
    <row r="53" spans="1:39" s="183" customFormat="1" ht="15" customHeight="1">
      <c r="A53" s="183" t="s">
        <v>162</v>
      </c>
      <c r="B53" s="207"/>
      <c r="C53" s="207"/>
      <c r="D53" s="207"/>
      <c r="E53" s="207"/>
      <c r="F53" s="207"/>
      <c r="G53" s="207"/>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row>
    <row r="54" spans="1:39" ht="15" customHeight="1">
      <c r="A54" s="183" t="s">
        <v>163</v>
      </c>
      <c r="B54" s="216"/>
      <c r="C54" s="183"/>
      <c r="D54" s="183"/>
      <c r="E54" s="183"/>
      <c r="F54" s="183"/>
      <c r="G54" s="183"/>
    </row>
    <row r="55" spans="1:39" ht="15" customHeight="1">
      <c r="A55" s="183" t="s">
        <v>164</v>
      </c>
      <c r="B55" s="216"/>
      <c r="C55" s="183"/>
      <c r="D55" s="183"/>
      <c r="E55" s="183"/>
      <c r="F55" s="183"/>
      <c r="G55" s="183"/>
    </row>
    <row r="56" spans="1:39" ht="15" customHeight="1">
      <c r="A56" s="183"/>
      <c r="B56" s="169" t="s">
        <v>165</v>
      </c>
      <c r="C56" s="464" t="s">
        <v>166</v>
      </c>
      <c r="D56" s="464"/>
      <c r="E56" s="464"/>
      <c r="F56" s="183"/>
      <c r="G56" s="183"/>
    </row>
    <row r="57" spans="1:39" ht="15" customHeight="1">
      <c r="A57" s="183"/>
      <c r="B57" s="217" t="s">
        <v>183</v>
      </c>
      <c r="C57" s="499" t="s">
        <v>167</v>
      </c>
      <c r="D57" s="499"/>
      <c r="E57" s="499"/>
      <c r="F57" s="183"/>
      <c r="G57" s="183"/>
    </row>
    <row r="58" spans="1:39" ht="15" customHeight="1">
      <c r="A58" s="183"/>
      <c r="B58" s="217" t="s">
        <v>184</v>
      </c>
      <c r="C58" s="499" t="s">
        <v>168</v>
      </c>
      <c r="D58" s="499"/>
      <c r="E58" s="499"/>
      <c r="F58" s="183"/>
      <c r="G58" s="183"/>
    </row>
    <row r="59" spans="1:39" ht="15" customHeight="1">
      <c r="A59" s="183"/>
      <c r="B59" s="217" t="s">
        <v>185</v>
      </c>
      <c r="C59" s="499" t="s">
        <v>169</v>
      </c>
      <c r="D59" s="499"/>
      <c r="E59" s="499"/>
      <c r="F59" s="183"/>
      <c r="G59" s="183"/>
    </row>
    <row r="60" spans="1:39" ht="15" customHeight="1">
      <c r="A60" s="183"/>
      <c r="B60" s="217" t="s">
        <v>186</v>
      </c>
      <c r="C60" s="499" t="s">
        <v>170</v>
      </c>
      <c r="D60" s="499"/>
      <c r="E60" s="499"/>
      <c r="F60" s="183"/>
      <c r="G60" s="183"/>
    </row>
    <row r="61" spans="1:39" ht="15" customHeight="1">
      <c r="A61" s="183"/>
      <c r="B61" s="183" t="s">
        <v>171</v>
      </c>
      <c r="C61" s="183"/>
      <c r="D61" s="183"/>
      <c r="E61" s="183"/>
      <c r="F61" s="183"/>
      <c r="G61" s="183"/>
    </row>
    <row r="62" spans="1:39" ht="15" customHeight="1">
      <c r="A62" s="183"/>
      <c r="B62" s="183" t="s">
        <v>188</v>
      </c>
      <c r="C62" s="183"/>
      <c r="D62" s="183"/>
      <c r="E62" s="183"/>
      <c r="F62" s="183"/>
      <c r="G62" s="183"/>
    </row>
    <row r="63" spans="1:39" ht="15" customHeight="1">
      <c r="A63" s="183"/>
      <c r="B63" s="183" t="s">
        <v>172</v>
      </c>
      <c r="C63" s="183"/>
      <c r="D63" s="183"/>
      <c r="E63" s="183"/>
      <c r="F63" s="183"/>
      <c r="G63" s="183"/>
    </row>
    <row r="64" spans="1:39" ht="15" customHeight="1">
      <c r="A64" s="183" t="s">
        <v>173</v>
      </c>
      <c r="B64" s="216"/>
      <c r="C64" s="183"/>
      <c r="D64" s="183"/>
      <c r="E64" s="183"/>
      <c r="F64" s="183"/>
      <c r="G64" s="183"/>
    </row>
    <row r="65" spans="1:7" ht="15" customHeight="1">
      <c r="A65" s="183" t="s">
        <v>174</v>
      </c>
      <c r="B65" s="216"/>
      <c r="C65" s="183"/>
      <c r="D65" s="183"/>
      <c r="E65" s="183"/>
      <c r="F65" s="183"/>
      <c r="G65" s="183"/>
    </row>
    <row r="66" spans="1:7" ht="15" customHeight="1">
      <c r="A66" s="183" t="s">
        <v>189</v>
      </c>
      <c r="B66" s="216"/>
      <c r="C66" s="183"/>
      <c r="D66" s="183"/>
      <c r="E66" s="183"/>
      <c r="F66" s="183"/>
      <c r="G66" s="183"/>
    </row>
    <row r="67" spans="1:7" ht="15" customHeight="1">
      <c r="A67" s="183" t="s">
        <v>175</v>
      </c>
      <c r="B67" s="216"/>
      <c r="C67" s="183"/>
      <c r="D67" s="183"/>
      <c r="E67" s="183"/>
      <c r="F67" s="183"/>
      <c r="G67" s="183"/>
    </row>
    <row r="68" spans="1:7" ht="15" customHeight="1">
      <c r="A68" s="183" t="s">
        <v>233</v>
      </c>
      <c r="B68" s="216"/>
      <c r="C68" s="183"/>
      <c r="D68" s="183"/>
      <c r="E68" s="183"/>
      <c r="F68" s="183"/>
      <c r="G68" s="183"/>
    </row>
    <row r="69" spans="1:7" ht="15" customHeight="1">
      <c r="A69" s="183" t="s">
        <v>176</v>
      </c>
      <c r="B69" s="216"/>
      <c r="C69" s="183"/>
      <c r="D69" s="183"/>
      <c r="E69" s="183"/>
      <c r="F69" s="183"/>
      <c r="G69" s="183"/>
    </row>
    <row r="70" spans="1:7" ht="15" customHeight="1">
      <c r="A70" s="183" t="s">
        <v>177</v>
      </c>
      <c r="B70" s="216"/>
      <c r="C70" s="183"/>
      <c r="D70" s="183"/>
      <c r="E70" s="183"/>
      <c r="F70" s="183"/>
      <c r="G70" s="183"/>
    </row>
    <row r="71" spans="1:7" ht="15" customHeight="1">
      <c r="A71" s="183" t="s">
        <v>178</v>
      </c>
      <c r="B71" s="216"/>
      <c r="C71" s="183"/>
      <c r="D71" s="183"/>
      <c r="E71" s="183"/>
      <c r="F71" s="183"/>
      <c r="G71" s="183"/>
    </row>
    <row r="72" spans="1:7" ht="15" customHeight="1">
      <c r="A72" s="183" t="s">
        <v>179</v>
      </c>
      <c r="B72" s="216"/>
      <c r="C72" s="183"/>
      <c r="D72" s="183"/>
      <c r="E72" s="183"/>
      <c r="F72" s="183"/>
      <c r="G72" s="183"/>
    </row>
    <row r="73" spans="1:7" ht="15" customHeight="1">
      <c r="A73" s="183" t="s">
        <v>180</v>
      </c>
      <c r="B73" s="216"/>
      <c r="C73" s="183"/>
      <c r="D73" s="183"/>
      <c r="E73" s="183"/>
      <c r="F73" s="183"/>
      <c r="G73" s="183"/>
    </row>
    <row r="74" spans="1:7" ht="15" customHeight="1">
      <c r="A74" s="183" t="s">
        <v>181</v>
      </c>
      <c r="B74" s="216"/>
      <c r="C74" s="183"/>
      <c r="D74" s="183"/>
      <c r="E74" s="183"/>
      <c r="F74" s="183"/>
      <c r="G74" s="183"/>
    </row>
    <row r="75" spans="1:7" ht="15" customHeight="1">
      <c r="A75" s="183" t="s">
        <v>182</v>
      </c>
      <c r="B75" s="216"/>
      <c r="C75" s="183"/>
      <c r="D75" s="183"/>
      <c r="E75" s="183"/>
      <c r="F75" s="183"/>
      <c r="G75" s="183"/>
    </row>
    <row r="76" spans="1:7" ht="15" customHeight="1">
      <c r="A76" s="183" t="s">
        <v>187</v>
      </c>
      <c r="B76" s="216"/>
      <c r="C76" s="183"/>
      <c r="D76" s="183"/>
      <c r="E76" s="183"/>
      <c r="F76" s="183"/>
      <c r="G76" s="183"/>
    </row>
  </sheetData>
  <sheetProtection algorithmName="SHA-512" hashValue="jT5XoRppMcNOk8ZW4xSJfSz3DF67bQh87UB+1XyqZ2Uu/U6hQTG5NBPuS3xvdq2/m2L5fy7jd308ySSlqCkUnA==" saltValue="f6MhMhKpeq6dFM6Ei16GIA==" spinCount="100000" sheet="1" objects="1" scenarios="1"/>
  <mergeCells count="110">
    <mergeCell ref="C56:E56"/>
    <mergeCell ref="C57:E57"/>
    <mergeCell ref="C58:E58"/>
    <mergeCell ref="C59:E59"/>
    <mergeCell ref="C60:E60"/>
    <mergeCell ref="AG46:AK46"/>
    <mergeCell ref="AL46:AM46"/>
    <mergeCell ref="C47:D47"/>
    <mergeCell ref="E47:H47"/>
    <mergeCell ref="I47:N47"/>
    <mergeCell ref="O47:T47"/>
    <mergeCell ref="U47:Z47"/>
    <mergeCell ref="AA47:AF47"/>
    <mergeCell ref="AG47:AK47"/>
    <mergeCell ref="AL47:AM47"/>
    <mergeCell ref="C46:D46"/>
    <mergeCell ref="E46:H46"/>
    <mergeCell ref="I46:N46"/>
    <mergeCell ref="O46:T46"/>
    <mergeCell ref="U46:Z46"/>
    <mergeCell ref="AA46:AF46"/>
    <mergeCell ref="A42:B42"/>
    <mergeCell ref="C42:D42"/>
    <mergeCell ref="E42:H42"/>
    <mergeCell ref="A43:B43"/>
    <mergeCell ref="C43:D43"/>
    <mergeCell ref="E43:H43"/>
    <mergeCell ref="U39:W39"/>
    <mergeCell ref="X39:Z39"/>
    <mergeCell ref="AA39:AC39"/>
    <mergeCell ref="AD39:AF39"/>
    <mergeCell ref="AG39:AI39"/>
    <mergeCell ref="AJ39:AK39"/>
    <mergeCell ref="AD38:AF38"/>
    <mergeCell ref="AG38:AI38"/>
    <mergeCell ref="AJ38:AK38"/>
    <mergeCell ref="AL38:AL39"/>
    <mergeCell ref="A39:C39"/>
    <mergeCell ref="F39:H39"/>
    <mergeCell ref="I39:K39"/>
    <mergeCell ref="L39:N39"/>
    <mergeCell ref="O39:Q39"/>
    <mergeCell ref="R39:T39"/>
    <mergeCell ref="A38:C38"/>
    <mergeCell ref="F38:H38"/>
    <mergeCell ref="I38:K38"/>
    <mergeCell ref="L38:N38"/>
    <mergeCell ref="O38:Q38"/>
    <mergeCell ref="R38:T38"/>
    <mergeCell ref="U38:W38"/>
    <mergeCell ref="X38:Z38"/>
    <mergeCell ref="AA38:AC38"/>
    <mergeCell ref="AM29:AN29"/>
    <mergeCell ref="AM30:AN30"/>
    <mergeCell ref="A31:E31"/>
    <mergeCell ref="AM31:AN32"/>
    <mergeCell ref="A32:E32"/>
    <mergeCell ref="A37:C37"/>
    <mergeCell ref="F37:H37"/>
    <mergeCell ref="I37:K37"/>
    <mergeCell ref="L37:N37"/>
    <mergeCell ref="O37:Q37"/>
    <mergeCell ref="AJ37:AK37"/>
    <mergeCell ref="R37:T37"/>
    <mergeCell ref="U37:W37"/>
    <mergeCell ref="X37:Z37"/>
    <mergeCell ref="AA37:AC37"/>
    <mergeCell ref="AD37:AF37"/>
    <mergeCell ref="AG37:AI37"/>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27"/>
  <conditionalFormatting sqref="AH5:AJ5">
    <cfRule type="expression" dxfId="5" priority="2">
      <formula>$AK$3="歴月"</formula>
    </cfRule>
  </conditionalFormatting>
  <conditionalFormatting sqref="AL7:AL32">
    <cfRule type="expression" dxfId="4" priority="1">
      <formula>$AK$3="歴月"</formula>
    </cfRule>
  </conditionalFormatting>
  <dataValidations count="6">
    <dataValidation type="list" allowBlank="1" showInputMessage="1" showErrorMessage="1" sqref="B11:B30" xr:uid="{FBE46C16-A3A6-41F7-ACCB-E7BFE891D80D}">
      <formula1>INDIRECT($AK$1)</formula1>
    </dataValidation>
    <dataValidation type="list" allowBlank="1" showInputMessage="1" showErrorMessage="1" sqref="AK3:AN3" xr:uid="{B689BBDE-2B66-405D-812B-B16E975D098D}">
      <formula1>"４週,歴月"</formula1>
    </dataValidation>
    <dataValidation type="list" allowBlank="1" showInputMessage="1" showErrorMessage="1" sqref="AK4:AN4" xr:uid="{A54359DD-E5F6-41BA-B951-A3C9956FB825}">
      <formula1>"予定,実績"</formula1>
    </dataValidation>
    <dataValidation type="list" allowBlank="1" showInputMessage="1" showErrorMessage="1" sqref="C11:C30" xr:uid="{3288DE31-D44D-4B30-9C7B-A991E99C70EB}">
      <formula1>"A,B,C,D"</formula1>
    </dataValidation>
    <dataValidation operator="greaterThanOrEqual" allowBlank="1" showInputMessage="1" showErrorMessage="1" sqref="I44 AJ38:AJ39 AL38 L40 L44 I40" xr:uid="{9AEAEC0D-62E8-41C6-93A0-19068792699C}"/>
    <dataValidation type="whole" operator="greaterThanOrEqual" allowBlank="1" showInputMessage="1" showErrorMessage="1" sqref="I38:I39 D38:F39 AG38:AG39 AD38:AD39 AA38:AA39 X38:X39 U38:U39 R38:R39 O38:O39 L38:L39" xr:uid="{5DE6BFE2-49D4-431E-ADD4-EEC7A75322C4}">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9" fitToWidth="0" fitToHeight="0" orientation="landscape" r:id="rId1"/>
  <headerFooter alignWithMargins="0">
    <oddHeader>&amp;L&amp;"ＭＳ ゴシック,標準"&amp;10（参考様式）</oddHeader>
  </headerFooter>
  <rowBreaks count="1" manualBreakCount="1">
    <brk id="35" max="3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F19EE1-3F1F-4B3F-9E1D-A6BEC20722AC}">
          <x14:formula1>
            <xm:f>選択肢!$A$33:$D$33</xm:f>
          </x14:formula1>
          <xm:sqref>A11:A30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8224B-D9A2-4654-BF16-65917C7F9712}">
  <dimension ref="A1:AQ76"/>
  <sheetViews>
    <sheetView showGridLines="0" zoomScaleNormal="100" zoomScaleSheetLayoutView="100" workbookViewId="0">
      <selection activeCell="AK4" sqref="AK4:AN4"/>
    </sheetView>
  </sheetViews>
  <sheetFormatPr defaultColWidth="8.25" defaultRowHeight="21" customHeight="1"/>
  <cols>
    <col min="1" max="1" width="2.625" style="157" customWidth="1"/>
    <col min="2" max="2" width="14.75" style="151" customWidth="1"/>
    <col min="3" max="3" width="6.625" style="157" customWidth="1"/>
    <col min="4" max="5" width="7.625" style="157" customWidth="1"/>
    <col min="6" max="36" width="2.625" style="157" customWidth="1"/>
    <col min="37" max="37" width="6.625" style="157" customWidth="1"/>
    <col min="38" max="39" width="7.625" style="157" customWidth="1"/>
    <col min="40" max="40" width="5.625" style="157" customWidth="1"/>
    <col min="41" max="16384" width="8.25" style="157"/>
  </cols>
  <sheetData>
    <row r="1" spans="1:40" ht="20.100000000000001" customHeight="1">
      <c r="A1" s="150" t="s">
        <v>271</v>
      </c>
      <c r="C1" s="152"/>
      <c r="D1" s="152"/>
      <c r="E1" s="152"/>
      <c r="F1" s="152"/>
      <c r="G1" s="152"/>
      <c r="H1" s="152"/>
      <c r="I1" s="152"/>
      <c r="J1" s="152"/>
      <c r="K1" s="152"/>
      <c r="L1" s="152"/>
      <c r="M1" s="152"/>
      <c r="N1" s="152"/>
      <c r="O1" s="152"/>
      <c r="P1" s="152"/>
      <c r="Q1" s="152"/>
      <c r="R1" s="152"/>
      <c r="S1" s="152"/>
      <c r="T1" s="152"/>
      <c r="U1" s="152"/>
      <c r="V1" s="152"/>
      <c r="W1" s="152"/>
      <c r="X1" s="153"/>
      <c r="Y1" s="153"/>
      <c r="Z1" s="154"/>
      <c r="AA1" s="154"/>
      <c r="AB1" s="154"/>
      <c r="AC1" s="154"/>
      <c r="AD1" s="155"/>
      <c r="AE1" s="155"/>
      <c r="AF1" s="155"/>
      <c r="AG1" s="155"/>
      <c r="AH1" s="155"/>
      <c r="AI1" s="156" t="s">
        <v>148</v>
      </c>
      <c r="AJ1" s="156"/>
      <c r="AK1" s="471" t="s">
        <v>95</v>
      </c>
      <c r="AL1" s="471"/>
      <c r="AM1" s="471"/>
      <c r="AN1" s="471"/>
    </row>
    <row r="2" spans="1:40" ht="18" customHeight="1">
      <c r="A2" s="154"/>
      <c r="B2" s="158"/>
      <c r="C2" s="158"/>
      <c r="D2" s="158"/>
      <c r="E2" s="158"/>
      <c r="F2" s="158"/>
      <c r="G2" s="158"/>
      <c r="H2" s="158"/>
      <c r="I2" s="158"/>
      <c r="J2" s="158"/>
      <c r="K2" s="158"/>
      <c r="L2" s="158"/>
      <c r="M2" s="472">
        <v>2024</v>
      </c>
      <c r="N2" s="472"/>
      <c r="O2" s="472"/>
      <c r="P2" s="472"/>
      <c r="Q2" s="473" t="s">
        <v>144</v>
      </c>
      <c r="R2" s="473"/>
      <c r="S2" s="472">
        <v>5</v>
      </c>
      <c r="T2" s="472"/>
      <c r="U2" s="473" t="s">
        <v>145</v>
      </c>
      <c r="V2" s="473"/>
      <c r="W2" s="159" t="s">
        <v>302</v>
      </c>
      <c r="X2" s="158"/>
      <c r="Y2" s="158"/>
      <c r="Z2" s="154"/>
      <c r="AA2" s="154"/>
      <c r="AC2" s="156"/>
      <c r="AD2" s="158"/>
      <c r="AE2" s="158"/>
      <c r="AF2" s="158"/>
      <c r="AG2" s="158"/>
      <c r="AH2" s="158"/>
      <c r="AI2" s="156" t="s">
        <v>149</v>
      </c>
      <c r="AJ2" s="156"/>
      <c r="AK2" s="474"/>
      <c r="AL2" s="474"/>
      <c r="AM2" s="474"/>
      <c r="AN2" s="474"/>
    </row>
    <row r="3" spans="1:40" ht="18" customHeight="1">
      <c r="A3" s="160"/>
      <c r="B3" s="160"/>
      <c r="C3" s="160"/>
      <c r="D3" s="160"/>
      <c r="E3" s="160"/>
      <c r="F3" s="160"/>
      <c r="G3" s="160"/>
      <c r="H3" s="160"/>
      <c r="I3" s="160"/>
      <c r="J3" s="160"/>
      <c r="K3" s="160"/>
      <c r="L3" s="160"/>
      <c r="M3" s="160"/>
      <c r="N3" s="160"/>
      <c r="O3" s="160"/>
      <c r="P3" s="160"/>
      <c r="Q3" s="160"/>
      <c r="R3" s="160"/>
      <c r="S3" s="160"/>
      <c r="T3" s="160"/>
      <c r="U3" s="160"/>
      <c r="V3" s="160"/>
      <c r="W3" s="160"/>
      <c r="Y3" s="161"/>
      <c r="Z3" s="161"/>
      <c r="AA3" s="161"/>
      <c r="AB3" s="154"/>
      <c r="AC3" s="161"/>
      <c r="AD3" s="161"/>
      <c r="AE3" s="161"/>
      <c r="AF3" s="161"/>
      <c r="AG3" s="161"/>
      <c r="AH3" s="161"/>
      <c r="AI3" s="162" t="s">
        <v>152</v>
      </c>
      <c r="AJ3" s="156"/>
      <c r="AK3" s="479" t="s">
        <v>241</v>
      </c>
      <c r="AL3" s="479"/>
      <c r="AM3" s="479"/>
      <c r="AN3" s="479"/>
    </row>
    <row r="4" spans="1:40" ht="18" customHeight="1">
      <c r="A4" s="160"/>
      <c r="B4" s="160"/>
      <c r="C4" s="160"/>
      <c r="D4" s="160"/>
      <c r="E4" s="160"/>
      <c r="F4" s="160"/>
      <c r="G4" s="160"/>
      <c r="H4" s="160"/>
      <c r="I4" s="160"/>
      <c r="J4" s="160"/>
      <c r="K4" s="160"/>
      <c r="L4" s="160"/>
      <c r="M4" s="160"/>
      <c r="N4" s="160"/>
      <c r="O4" s="160"/>
      <c r="P4" s="160"/>
      <c r="Q4" s="160"/>
      <c r="R4" s="160"/>
      <c r="S4" s="160"/>
      <c r="T4" s="160"/>
      <c r="U4" s="160"/>
      <c r="V4" s="160"/>
      <c r="W4" s="160"/>
      <c r="Y4" s="161"/>
      <c r="Z4" s="161"/>
      <c r="AA4" s="161"/>
      <c r="AB4" s="154"/>
      <c r="AC4" s="161"/>
      <c r="AD4" s="161"/>
      <c r="AE4" s="161"/>
      <c r="AF4" s="161"/>
      <c r="AG4" s="161"/>
      <c r="AH4" s="161"/>
      <c r="AI4" s="162" t="s">
        <v>153</v>
      </c>
      <c r="AJ4" s="156"/>
      <c r="AK4" s="479" t="s">
        <v>246</v>
      </c>
      <c r="AL4" s="479"/>
      <c r="AM4" s="479"/>
      <c r="AN4" s="479"/>
    </row>
    <row r="5" spans="1:40" ht="18" customHeight="1">
      <c r="A5" s="160"/>
      <c r="B5" s="160"/>
      <c r="C5" s="160"/>
      <c r="D5" s="160"/>
      <c r="E5" s="160"/>
      <c r="F5" s="160"/>
      <c r="G5" s="160"/>
      <c r="H5" s="160"/>
      <c r="I5" s="160"/>
      <c r="J5" s="160"/>
      <c r="K5" s="160"/>
      <c r="L5" s="160"/>
      <c r="M5" s="160"/>
      <c r="N5" s="160"/>
      <c r="O5" s="160"/>
      <c r="P5" s="160"/>
      <c r="Q5" s="160"/>
      <c r="R5" s="160"/>
      <c r="S5" s="160"/>
      <c r="U5" s="160"/>
      <c r="V5" s="160"/>
      <c r="W5" s="160"/>
      <c r="Y5" s="161"/>
      <c r="Z5" s="161"/>
      <c r="AA5" s="161"/>
      <c r="AB5" s="154"/>
      <c r="AC5" s="161"/>
      <c r="AD5" s="161"/>
      <c r="AE5" s="161"/>
      <c r="AF5" s="161"/>
      <c r="AG5" s="162" t="s">
        <v>154</v>
      </c>
      <c r="AH5" s="480"/>
      <c r="AI5" s="480"/>
      <c r="AJ5" s="480"/>
      <c r="AK5" s="161" t="s">
        <v>150</v>
      </c>
      <c r="AL5" s="149"/>
      <c r="AM5" s="161" t="s">
        <v>151</v>
      </c>
      <c r="AN5" s="154"/>
    </row>
    <row r="6" spans="1:40" ht="9.9499999999999993" customHeight="1">
      <c r="A6" s="154"/>
      <c r="B6" s="163"/>
      <c r="C6" s="163"/>
      <c r="D6" s="163"/>
      <c r="E6" s="163"/>
      <c r="F6" s="163"/>
      <c r="G6" s="163"/>
      <c r="H6" s="163"/>
      <c r="I6" s="163"/>
      <c r="J6" s="163"/>
      <c r="K6" s="163"/>
      <c r="L6" s="163"/>
      <c r="M6" s="163"/>
      <c r="N6" s="163"/>
      <c r="O6" s="163"/>
      <c r="P6" s="163"/>
      <c r="Q6" s="163"/>
      <c r="R6" s="163"/>
      <c r="S6" s="163"/>
      <c r="T6" s="163"/>
      <c r="U6" s="163"/>
      <c r="V6" s="163"/>
      <c r="W6" s="163"/>
      <c r="X6" s="158"/>
      <c r="Y6" s="158"/>
      <c r="Z6" s="158"/>
      <c r="AA6" s="158"/>
      <c r="AB6" s="158"/>
      <c r="AC6" s="158"/>
      <c r="AD6" s="158"/>
      <c r="AE6" s="158"/>
      <c r="AF6" s="158"/>
      <c r="AG6" s="158"/>
      <c r="AH6" s="158"/>
      <c r="AI6" s="158"/>
      <c r="AJ6" s="158"/>
      <c r="AK6" s="158"/>
      <c r="AL6" s="158"/>
      <c r="AM6" s="154"/>
      <c r="AN6" s="154"/>
    </row>
    <row r="7" spans="1:40" ht="15" customHeight="1">
      <c r="A7" s="542" t="s">
        <v>307</v>
      </c>
      <c r="B7" s="464" t="s">
        <v>155</v>
      </c>
      <c r="C7" s="543" t="s">
        <v>156</v>
      </c>
      <c r="D7" s="464" t="s">
        <v>157</v>
      </c>
      <c r="E7" s="468" t="s">
        <v>158</v>
      </c>
      <c r="F7" s="544" t="s">
        <v>190</v>
      </c>
      <c r="G7" s="544"/>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476" t="s">
        <v>191</v>
      </c>
      <c r="AL7" s="462" t="s">
        <v>192</v>
      </c>
      <c r="AM7" s="478" t="s">
        <v>193</v>
      </c>
      <c r="AN7" s="478"/>
    </row>
    <row r="8" spans="1:40" ht="15" customHeight="1">
      <c r="A8" s="542"/>
      <c r="B8" s="464"/>
      <c r="C8" s="465"/>
      <c r="D8" s="464"/>
      <c r="E8" s="468"/>
      <c r="F8" s="464" t="s">
        <v>100</v>
      </c>
      <c r="G8" s="464"/>
      <c r="H8" s="464"/>
      <c r="I8" s="464"/>
      <c r="J8" s="464"/>
      <c r="K8" s="464"/>
      <c r="L8" s="464"/>
      <c r="M8" s="464" t="s">
        <v>101</v>
      </c>
      <c r="N8" s="464"/>
      <c r="O8" s="464"/>
      <c r="P8" s="464"/>
      <c r="Q8" s="464"/>
      <c r="R8" s="464"/>
      <c r="S8" s="464"/>
      <c r="T8" s="464" t="s">
        <v>102</v>
      </c>
      <c r="U8" s="464"/>
      <c r="V8" s="464"/>
      <c r="W8" s="464"/>
      <c r="X8" s="464"/>
      <c r="Y8" s="464"/>
      <c r="Z8" s="464"/>
      <c r="AA8" s="464" t="s">
        <v>103</v>
      </c>
      <c r="AB8" s="464"/>
      <c r="AC8" s="464"/>
      <c r="AD8" s="464"/>
      <c r="AE8" s="464"/>
      <c r="AF8" s="464"/>
      <c r="AG8" s="464"/>
      <c r="AH8" s="464" t="s">
        <v>104</v>
      </c>
      <c r="AI8" s="464"/>
      <c r="AJ8" s="464"/>
      <c r="AK8" s="476"/>
      <c r="AL8" s="462"/>
      <c r="AM8" s="478"/>
      <c r="AN8" s="478"/>
    </row>
    <row r="9" spans="1:40" ht="15" customHeight="1">
      <c r="A9" s="542"/>
      <c r="B9" s="464"/>
      <c r="C9" s="465"/>
      <c r="D9" s="464"/>
      <c r="E9" s="468"/>
      <c r="F9" s="170">
        <f>DATE($M$2,$S$2,1)</f>
        <v>45413</v>
      </c>
      <c r="G9" s="170">
        <f>DATE($M$2,$S$2,2)</f>
        <v>45414</v>
      </c>
      <c r="H9" s="170">
        <f>DATE($M$2,$S$2,3)</f>
        <v>45415</v>
      </c>
      <c r="I9" s="170">
        <f>DATE($M$2,$S$2,4)</f>
        <v>45416</v>
      </c>
      <c r="J9" s="170">
        <f>DATE($M$2,$S$2,5)</f>
        <v>45417</v>
      </c>
      <c r="K9" s="170">
        <f>DATE($M$2,$S$2,6)</f>
        <v>45418</v>
      </c>
      <c r="L9" s="170">
        <f>DATE($M$2,$S$2,7)</f>
        <v>45419</v>
      </c>
      <c r="M9" s="170">
        <f>DATE($M$2,$S$2,8)</f>
        <v>45420</v>
      </c>
      <c r="N9" s="170">
        <f>DATE($M$2,$S$2,9)</f>
        <v>45421</v>
      </c>
      <c r="O9" s="170">
        <f>DATE($M$2,$S$2,10)</f>
        <v>45422</v>
      </c>
      <c r="P9" s="170">
        <f>DATE($M$2,$S$2,11)</f>
        <v>45423</v>
      </c>
      <c r="Q9" s="170">
        <f>DATE($M$2,$S$2,12)</f>
        <v>45424</v>
      </c>
      <c r="R9" s="170">
        <f>DATE($M$2,$S$2,13)</f>
        <v>45425</v>
      </c>
      <c r="S9" s="170">
        <f>DATE($M$2,$S$2,14)</f>
        <v>45426</v>
      </c>
      <c r="T9" s="170">
        <f>DATE($M$2,$S$2,15)</f>
        <v>45427</v>
      </c>
      <c r="U9" s="170">
        <f>DATE($M$2,$S$2,16)</f>
        <v>45428</v>
      </c>
      <c r="V9" s="170">
        <f>DATE($M$2,$S$2,17)</f>
        <v>45429</v>
      </c>
      <c r="W9" s="170">
        <f>DATE($M$2,$S$2,18)</f>
        <v>45430</v>
      </c>
      <c r="X9" s="170">
        <f>DATE($M$2,$S$2,19)</f>
        <v>45431</v>
      </c>
      <c r="Y9" s="170">
        <f>DATE($M$2,$S$2,20)</f>
        <v>45432</v>
      </c>
      <c r="Z9" s="170">
        <f>DATE($M$2,$S$2,21)</f>
        <v>45433</v>
      </c>
      <c r="AA9" s="170">
        <f>DATE($M$2,$S$2,22)</f>
        <v>45434</v>
      </c>
      <c r="AB9" s="170">
        <f>DATE($M$2,$S$2,23)</f>
        <v>45435</v>
      </c>
      <c r="AC9" s="170">
        <f>DATE($M$2,$S$2,24)</f>
        <v>45436</v>
      </c>
      <c r="AD9" s="170">
        <f>DATE($M$2,$S$2,25)</f>
        <v>45437</v>
      </c>
      <c r="AE9" s="170">
        <f>DATE($M$2,$S$2,26)</f>
        <v>45438</v>
      </c>
      <c r="AF9" s="170">
        <f>DATE($M$2,$S$2,27)</f>
        <v>45439</v>
      </c>
      <c r="AG9" s="170">
        <f>DATE($M$2,$S$2,28)</f>
        <v>45440</v>
      </c>
      <c r="AH9" s="170">
        <f>IF(DAY(EOMONTH(F9,0))&lt;29,"",DATE($M$2,$S$2,29))</f>
        <v>45441</v>
      </c>
      <c r="AI9" s="170">
        <f>IF(DAY(EOMONTH(F9,0))&lt;30,"",DATE($M$2,$S$2,30))</f>
        <v>45442</v>
      </c>
      <c r="AJ9" s="170">
        <f>IF(DAY(EOMONTH(F9,0))&lt;31,"",DATE($M$2,$S$2,31))</f>
        <v>45443</v>
      </c>
      <c r="AK9" s="476"/>
      <c r="AL9" s="462"/>
      <c r="AM9" s="478"/>
      <c r="AN9" s="478"/>
    </row>
    <row r="10" spans="1:40" ht="15" customHeight="1">
      <c r="A10" s="542"/>
      <c r="B10" s="464"/>
      <c r="C10" s="466"/>
      <c r="D10" s="464"/>
      <c r="E10" s="468"/>
      <c r="F10" s="171">
        <f>DATE($M$2,$S$2,1)</f>
        <v>45413</v>
      </c>
      <c r="G10" s="171">
        <f>DATE($M$2,$S$2,2)</f>
        <v>45414</v>
      </c>
      <c r="H10" s="171">
        <f>DATE($M$2,$S$2,3)</f>
        <v>45415</v>
      </c>
      <c r="I10" s="171">
        <f>DATE($M$2,$S$2,4)</f>
        <v>45416</v>
      </c>
      <c r="J10" s="171">
        <f>DATE($M$2,$S$2,5)</f>
        <v>45417</v>
      </c>
      <c r="K10" s="171">
        <f>DATE($M$2,$S$2,6)</f>
        <v>45418</v>
      </c>
      <c r="L10" s="171">
        <f>DATE($M$2,$S$2,7)</f>
        <v>45419</v>
      </c>
      <c r="M10" s="171">
        <f>DATE($M$2,$S$2,8)</f>
        <v>45420</v>
      </c>
      <c r="N10" s="171">
        <f>DATE($M$2,$S$2,9)</f>
        <v>45421</v>
      </c>
      <c r="O10" s="171">
        <f>DATE($M$2,$S$2,10)</f>
        <v>45422</v>
      </c>
      <c r="P10" s="171">
        <f>DATE($M$2,$S$2,11)</f>
        <v>45423</v>
      </c>
      <c r="Q10" s="171">
        <f>DATE($M$2,$S$2,12)</f>
        <v>45424</v>
      </c>
      <c r="R10" s="171">
        <f>DATE($M$2,$S$2,13)</f>
        <v>45425</v>
      </c>
      <c r="S10" s="171">
        <f>DATE($M$2,$S$2,14)</f>
        <v>45426</v>
      </c>
      <c r="T10" s="171">
        <f>DATE($M$2,$S$2,15)</f>
        <v>45427</v>
      </c>
      <c r="U10" s="171">
        <f>DATE($M$2,$S$2,16)</f>
        <v>45428</v>
      </c>
      <c r="V10" s="171">
        <f>DATE($M$2,$S$2,17)</f>
        <v>45429</v>
      </c>
      <c r="W10" s="171">
        <f>DATE($M$2,$S$2,18)</f>
        <v>45430</v>
      </c>
      <c r="X10" s="171">
        <f>DATE($M$2,$S$2,19)</f>
        <v>45431</v>
      </c>
      <c r="Y10" s="171">
        <f>DATE($M$2,$S$2,20)</f>
        <v>45432</v>
      </c>
      <c r="Z10" s="171">
        <f>DATE($M$2,$S$2,21)</f>
        <v>45433</v>
      </c>
      <c r="AA10" s="171">
        <f>DATE($M$2,$S$2,22)</f>
        <v>45434</v>
      </c>
      <c r="AB10" s="171">
        <f>DATE($M$2,$S$2,23)</f>
        <v>45435</v>
      </c>
      <c r="AC10" s="171">
        <f>DATE($M$2,$S$2,24)</f>
        <v>45436</v>
      </c>
      <c r="AD10" s="171">
        <f>DATE($M$2,$S$2,25)</f>
        <v>45437</v>
      </c>
      <c r="AE10" s="171">
        <f>DATE($M$2,$S$2,26)</f>
        <v>45438</v>
      </c>
      <c r="AF10" s="171">
        <f>DATE($M$2,$S$2,27)</f>
        <v>45439</v>
      </c>
      <c r="AG10" s="171">
        <f>DATE($M$2,$S$2,28)</f>
        <v>45440</v>
      </c>
      <c r="AH10" s="171">
        <f>IF(DAY(EOMONTH(F10,0))&lt;29,"",DATE($M$2,$S$2,29))</f>
        <v>45441</v>
      </c>
      <c r="AI10" s="171">
        <f>IF(DAY(EOMONTH(F10,0))&lt;30,"",DATE($M$2,$S$2,30))</f>
        <v>45442</v>
      </c>
      <c r="AJ10" s="171">
        <f>IF(DAY(EOMONTH(F10,0))&lt;31,"",DATE($M$2,$S$2,31))</f>
        <v>45443</v>
      </c>
      <c r="AK10" s="476"/>
      <c r="AL10" s="462"/>
      <c r="AM10" s="478"/>
      <c r="AN10" s="478"/>
    </row>
    <row r="11" spans="1:40" ht="18" customHeight="1">
      <c r="A11" s="227"/>
      <c r="B11" s="173" t="s">
        <v>106</v>
      </c>
      <c r="C11" s="174" t="s">
        <v>183</v>
      </c>
      <c r="D11" s="175"/>
      <c r="E11" s="176"/>
      <c r="F11" s="177"/>
      <c r="G11" s="177"/>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8">
        <f>+SUM(F11:AJ11)</f>
        <v>0</v>
      </c>
      <c r="AL11" s="179">
        <f>IF($AK$3="４週",AK11/4,AK11/(DAY(EOMONTH($F$9,0))/7))</f>
        <v>0</v>
      </c>
      <c r="AM11" s="470"/>
      <c r="AN11" s="470"/>
    </row>
    <row r="12" spans="1:40" ht="18" customHeight="1">
      <c r="A12" s="227"/>
      <c r="B12" s="173" t="s">
        <v>109</v>
      </c>
      <c r="C12" s="174" t="s">
        <v>184</v>
      </c>
      <c r="D12" s="175"/>
      <c r="E12" s="176"/>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8">
        <f t="shared" ref="AK12:AK31" si="0">+SUM(F12:AJ12)</f>
        <v>0</v>
      </c>
      <c r="AL12" s="179">
        <f>IF($AK$3="４週",AK12/4,AK12/(DAY(EOMONTH($F$9,0))/7))</f>
        <v>0</v>
      </c>
      <c r="AM12" s="470"/>
      <c r="AN12" s="470"/>
    </row>
    <row r="13" spans="1:40" ht="18" customHeight="1">
      <c r="A13" s="227"/>
      <c r="B13" s="173" t="s">
        <v>119</v>
      </c>
      <c r="C13" s="174" t="s">
        <v>184</v>
      </c>
      <c r="D13" s="175"/>
      <c r="E13" s="176"/>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8">
        <f t="shared" si="0"/>
        <v>0</v>
      </c>
      <c r="AL13" s="179">
        <f>IF($AK$3="４週",AK13/4,AK13/(DAY(EOMONTH($F$9,0))/7))</f>
        <v>0</v>
      </c>
      <c r="AM13" s="470"/>
      <c r="AN13" s="470"/>
    </row>
    <row r="14" spans="1:40" ht="18" customHeight="1">
      <c r="A14" s="227"/>
      <c r="B14" s="173" t="s">
        <v>234</v>
      </c>
      <c r="C14" s="174" t="s">
        <v>186</v>
      </c>
      <c r="D14" s="175"/>
      <c r="E14" s="176"/>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8">
        <f t="shared" si="0"/>
        <v>0</v>
      </c>
      <c r="AL14" s="179">
        <f>IF($AK$3="４週",AK14/4,AK14/(DAY(EOMONTH($F$9,0))/7))</f>
        <v>0</v>
      </c>
      <c r="AM14" s="470"/>
      <c r="AN14" s="470"/>
    </row>
    <row r="15" spans="1:40" ht="18" customHeight="1">
      <c r="A15" s="227"/>
      <c r="B15" s="173"/>
      <c r="C15" s="174"/>
      <c r="D15" s="175"/>
      <c r="E15" s="176"/>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8">
        <f t="shared" si="0"/>
        <v>0</v>
      </c>
      <c r="AL15" s="179">
        <f t="shared" ref="AL15:AL30" si="1">IF($AK$3="４週",AK15/4,AK15/(DAY(EOMONTH($F$9,0))/7))</f>
        <v>0</v>
      </c>
      <c r="AM15" s="470"/>
      <c r="AN15" s="470"/>
    </row>
    <row r="16" spans="1:40" ht="18" customHeight="1">
      <c r="A16" s="227"/>
      <c r="B16" s="173"/>
      <c r="C16" s="174"/>
      <c r="D16" s="175"/>
      <c r="E16" s="176"/>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8">
        <f t="shared" si="0"/>
        <v>0</v>
      </c>
      <c r="AL16" s="179">
        <f t="shared" si="1"/>
        <v>0</v>
      </c>
      <c r="AM16" s="470"/>
      <c r="AN16" s="470"/>
    </row>
    <row r="17" spans="1:40" ht="18" customHeight="1">
      <c r="A17" s="227"/>
      <c r="B17" s="173"/>
      <c r="C17" s="174"/>
      <c r="D17" s="175"/>
      <c r="E17" s="176"/>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8">
        <f t="shared" si="0"/>
        <v>0</v>
      </c>
      <c r="AL17" s="179">
        <f t="shared" si="1"/>
        <v>0</v>
      </c>
      <c r="AM17" s="470"/>
      <c r="AN17" s="470"/>
    </row>
    <row r="18" spans="1:40" ht="18" customHeight="1">
      <c r="A18" s="227"/>
      <c r="B18" s="173"/>
      <c r="C18" s="174"/>
      <c r="D18" s="175"/>
      <c r="E18" s="176"/>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8">
        <f t="shared" si="0"/>
        <v>0</v>
      </c>
      <c r="AL18" s="179">
        <f t="shared" si="1"/>
        <v>0</v>
      </c>
      <c r="AM18" s="470"/>
      <c r="AN18" s="470"/>
    </row>
    <row r="19" spans="1:40" ht="18" customHeight="1">
      <c r="A19" s="227"/>
      <c r="B19" s="173"/>
      <c r="C19" s="174"/>
      <c r="D19" s="175"/>
      <c r="E19" s="176"/>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8">
        <f t="shared" si="0"/>
        <v>0</v>
      </c>
      <c r="AL19" s="179">
        <f t="shared" si="1"/>
        <v>0</v>
      </c>
      <c r="AM19" s="470"/>
      <c r="AN19" s="470"/>
    </row>
    <row r="20" spans="1:40" ht="18" customHeight="1">
      <c r="A20" s="227"/>
      <c r="B20" s="173"/>
      <c r="C20" s="174"/>
      <c r="D20" s="175"/>
      <c r="E20" s="176"/>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8">
        <f t="shared" si="0"/>
        <v>0</v>
      </c>
      <c r="AL20" s="179">
        <f t="shared" si="1"/>
        <v>0</v>
      </c>
      <c r="AM20" s="470"/>
      <c r="AN20" s="470"/>
    </row>
    <row r="21" spans="1:40" ht="18" customHeight="1">
      <c r="A21" s="227"/>
      <c r="B21" s="173"/>
      <c r="C21" s="174"/>
      <c r="D21" s="175"/>
      <c r="E21" s="176"/>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8">
        <f t="shared" si="0"/>
        <v>0</v>
      </c>
      <c r="AL21" s="179">
        <f t="shared" si="1"/>
        <v>0</v>
      </c>
      <c r="AM21" s="470"/>
      <c r="AN21" s="470"/>
    </row>
    <row r="22" spans="1:40" ht="18" customHeight="1">
      <c r="A22" s="227"/>
      <c r="B22" s="173"/>
      <c r="C22" s="174"/>
      <c r="D22" s="175"/>
      <c r="E22" s="176"/>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8">
        <f t="shared" si="0"/>
        <v>0</v>
      </c>
      <c r="AL22" s="179">
        <f t="shared" si="1"/>
        <v>0</v>
      </c>
      <c r="AM22" s="470"/>
      <c r="AN22" s="470"/>
    </row>
    <row r="23" spans="1:40" ht="18" customHeight="1">
      <c r="A23" s="227"/>
      <c r="B23" s="173"/>
      <c r="C23" s="174"/>
      <c r="D23" s="175"/>
      <c r="E23" s="176"/>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8">
        <f t="shared" si="0"/>
        <v>0</v>
      </c>
      <c r="AL23" s="179">
        <f t="shared" si="1"/>
        <v>0</v>
      </c>
      <c r="AM23" s="470"/>
      <c r="AN23" s="470"/>
    </row>
    <row r="24" spans="1:40" ht="18" customHeight="1">
      <c r="A24" s="227"/>
      <c r="B24" s="173"/>
      <c r="C24" s="174"/>
      <c r="D24" s="175"/>
      <c r="E24" s="176"/>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8">
        <f t="shared" si="0"/>
        <v>0</v>
      </c>
      <c r="AL24" s="179">
        <f t="shared" si="1"/>
        <v>0</v>
      </c>
      <c r="AM24" s="470"/>
      <c r="AN24" s="470"/>
    </row>
    <row r="25" spans="1:40" ht="18" customHeight="1">
      <c r="A25" s="227"/>
      <c r="B25" s="173"/>
      <c r="C25" s="174"/>
      <c r="D25" s="175"/>
      <c r="E25" s="176"/>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8">
        <f t="shared" si="0"/>
        <v>0</v>
      </c>
      <c r="AL25" s="179">
        <f t="shared" si="1"/>
        <v>0</v>
      </c>
      <c r="AM25" s="470"/>
      <c r="AN25" s="470"/>
    </row>
    <row r="26" spans="1:40" ht="18" customHeight="1">
      <c r="A26" s="227"/>
      <c r="B26" s="173"/>
      <c r="C26" s="174"/>
      <c r="D26" s="175"/>
      <c r="E26" s="176"/>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8">
        <f t="shared" si="0"/>
        <v>0</v>
      </c>
      <c r="AL26" s="179">
        <f t="shared" si="1"/>
        <v>0</v>
      </c>
      <c r="AM26" s="470"/>
      <c r="AN26" s="470"/>
    </row>
    <row r="27" spans="1:40" ht="18" customHeight="1">
      <c r="A27" s="227"/>
      <c r="B27" s="173"/>
      <c r="C27" s="174"/>
      <c r="D27" s="175"/>
      <c r="E27" s="176"/>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8">
        <f t="shared" si="0"/>
        <v>0</v>
      </c>
      <c r="AL27" s="179">
        <f t="shared" si="1"/>
        <v>0</v>
      </c>
      <c r="AM27" s="470"/>
      <c r="AN27" s="470"/>
    </row>
    <row r="28" spans="1:40" ht="18" customHeight="1">
      <c r="A28" s="227"/>
      <c r="B28" s="173"/>
      <c r="C28" s="174"/>
      <c r="D28" s="175"/>
      <c r="E28" s="176"/>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8">
        <f t="shared" si="0"/>
        <v>0</v>
      </c>
      <c r="AL28" s="179">
        <f t="shared" si="1"/>
        <v>0</v>
      </c>
      <c r="AM28" s="470"/>
      <c r="AN28" s="470"/>
    </row>
    <row r="29" spans="1:40" ht="18" customHeight="1">
      <c r="A29" s="227"/>
      <c r="B29" s="173"/>
      <c r="C29" s="174"/>
      <c r="D29" s="175"/>
      <c r="E29" s="176"/>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8">
        <f t="shared" si="0"/>
        <v>0</v>
      </c>
      <c r="AL29" s="179">
        <f t="shared" si="1"/>
        <v>0</v>
      </c>
      <c r="AM29" s="470"/>
      <c r="AN29" s="470"/>
    </row>
    <row r="30" spans="1:40" ht="18" customHeight="1">
      <c r="A30" s="227"/>
      <c r="B30" s="173"/>
      <c r="C30" s="174"/>
      <c r="D30" s="175"/>
      <c r="E30" s="176"/>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8">
        <f t="shared" si="0"/>
        <v>0</v>
      </c>
      <c r="AL30" s="179">
        <f t="shared" si="1"/>
        <v>0</v>
      </c>
      <c r="AM30" s="470"/>
      <c r="AN30" s="470"/>
    </row>
    <row r="31" spans="1:40" ht="18" customHeight="1">
      <c r="A31" s="468" t="s">
        <v>91</v>
      </c>
      <c r="B31" s="452"/>
      <c r="C31" s="452"/>
      <c r="D31" s="452"/>
      <c r="E31" s="452"/>
      <c r="F31" s="180">
        <f>+SUM(F11:F30)</f>
        <v>0</v>
      </c>
      <c r="G31" s="180">
        <f t="shared" ref="G31:AJ31" si="2">+SUM(G11:G30)</f>
        <v>0</v>
      </c>
      <c r="H31" s="180">
        <f t="shared" si="2"/>
        <v>0</v>
      </c>
      <c r="I31" s="180">
        <f t="shared" si="2"/>
        <v>0</v>
      </c>
      <c r="J31" s="180">
        <f t="shared" si="2"/>
        <v>0</v>
      </c>
      <c r="K31" s="180">
        <f t="shared" si="2"/>
        <v>0</v>
      </c>
      <c r="L31" s="180">
        <f t="shared" si="2"/>
        <v>0</v>
      </c>
      <c r="M31" s="180">
        <f t="shared" si="2"/>
        <v>0</v>
      </c>
      <c r="N31" s="180">
        <f t="shared" si="2"/>
        <v>0</v>
      </c>
      <c r="O31" s="180">
        <f t="shared" si="2"/>
        <v>0</v>
      </c>
      <c r="P31" s="180">
        <f t="shared" si="2"/>
        <v>0</v>
      </c>
      <c r="Q31" s="180">
        <f t="shared" si="2"/>
        <v>0</v>
      </c>
      <c r="R31" s="180">
        <f t="shared" si="2"/>
        <v>0</v>
      </c>
      <c r="S31" s="180">
        <f t="shared" si="2"/>
        <v>0</v>
      </c>
      <c r="T31" s="180">
        <f t="shared" si="2"/>
        <v>0</v>
      </c>
      <c r="U31" s="180">
        <f t="shared" si="2"/>
        <v>0</v>
      </c>
      <c r="V31" s="180">
        <f t="shared" si="2"/>
        <v>0</v>
      </c>
      <c r="W31" s="180">
        <f t="shared" si="2"/>
        <v>0</v>
      </c>
      <c r="X31" s="180">
        <f t="shared" si="2"/>
        <v>0</v>
      </c>
      <c r="Y31" s="180">
        <f t="shared" si="2"/>
        <v>0</v>
      </c>
      <c r="Z31" s="180">
        <f t="shared" si="2"/>
        <v>0</v>
      </c>
      <c r="AA31" s="180">
        <f t="shared" si="2"/>
        <v>0</v>
      </c>
      <c r="AB31" s="180">
        <f t="shared" si="2"/>
        <v>0</v>
      </c>
      <c r="AC31" s="180">
        <f t="shared" si="2"/>
        <v>0</v>
      </c>
      <c r="AD31" s="180">
        <f t="shared" si="2"/>
        <v>0</v>
      </c>
      <c r="AE31" s="180">
        <f t="shared" si="2"/>
        <v>0</v>
      </c>
      <c r="AF31" s="180">
        <f t="shared" si="2"/>
        <v>0</v>
      </c>
      <c r="AG31" s="180">
        <f t="shared" si="2"/>
        <v>0</v>
      </c>
      <c r="AH31" s="180">
        <f t="shared" si="2"/>
        <v>0</v>
      </c>
      <c r="AI31" s="180">
        <f t="shared" si="2"/>
        <v>0</v>
      </c>
      <c r="AJ31" s="180">
        <f t="shared" si="2"/>
        <v>0</v>
      </c>
      <c r="AK31" s="178">
        <f t="shared" si="0"/>
        <v>0</v>
      </c>
      <c r="AL31" s="179">
        <f>IF($AK$3="４週",AK31/4,AK31/(DAY(EOMONTH($F$9,0))/7))</f>
        <v>0</v>
      </c>
      <c r="AM31" s="545"/>
      <c r="AN31" s="545"/>
    </row>
    <row r="32" spans="1:40" ht="18" customHeight="1">
      <c r="A32" s="452" t="s">
        <v>93</v>
      </c>
      <c r="B32" s="452"/>
      <c r="C32" s="452"/>
      <c r="D32" s="452"/>
      <c r="E32" s="453"/>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0"/>
      <c r="AL32" s="182"/>
      <c r="AM32" s="545"/>
      <c r="AN32" s="545"/>
    </row>
    <row r="33" spans="1:43" ht="15" customHeight="1">
      <c r="A33" s="163"/>
      <c r="B33" s="163"/>
      <c r="C33" s="163"/>
      <c r="D33" s="163"/>
      <c r="E33" s="16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63"/>
      <c r="AL33" s="163"/>
      <c r="AM33" s="154"/>
    </row>
    <row r="34" spans="1:43" ht="15" customHeight="1">
      <c r="A34" s="163"/>
      <c r="B34" s="163"/>
      <c r="C34" s="163"/>
      <c r="D34" s="163"/>
      <c r="E34" s="16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63"/>
      <c r="AL34" s="163"/>
      <c r="AM34" s="154"/>
    </row>
    <row r="35" spans="1:43" ht="15" customHeight="1">
      <c r="A35" s="163"/>
      <c r="B35" s="163"/>
      <c r="C35" s="163"/>
      <c r="D35" s="163"/>
      <c r="E35" s="16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63"/>
      <c r="AL35" s="163"/>
      <c r="AM35" s="154"/>
    </row>
    <row r="36" spans="1:43" ht="21" customHeight="1" thickBot="1">
      <c r="A36" s="153" t="s">
        <v>199</v>
      </c>
      <c r="B36" s="163"/>
      <c r="C36" s="163"/>
      <c r="D36" s="163"/>
      <c r="E36" s="163"/>
      <c r="F36" s="163"/>
      <c r="G36" s="183"/>
      <c r="H36" s="183"/>
      <c r="I36" s="183"/>
      <c r="J36" s="183"/>
      <c r="K36" s="183"/>
      <c r="L36" s="183"/>
      <c r="M36" s="183"/>
      <c r="N36" s="183"/>
      <c r="O36" s="183"/>
      <c r="AM36" s="163"/>
      <c r="AN36" s="154"/>
    </row>
    <row r="37" spans="1:43" ht="24.95" customHeight="1">
      <c r="A37" s="464"/>
      <c r="B37" s="464"/>
      <c r="C37" s="464"/>
      <c r="D37" s="204">
        <v>4</v>
      </c>
      <c r="E37" s="204">
        <v>5</v>
      </c>
      <c r="F37" s="488">
        <v>6</v>
      </c>
      <c r="G37" s="488"/>
      <c r="H37" s="488"/>
      <c r="I37" s="488">
        <v>7</v>
      </c>
      <c r="J37" s="488"/>
      <c r="K37" s="488"/>
      <c r="L37" s="488">
        <v>8</v>
      </c>
      <c r="M37" s="488"/>
      <c r="N37" s="488"/>
      <c r="O37" s="488">
        <v>9</v>
      </c>
      <c r="P37" s="488"/>
      <c r="Q37" s="488"/>
      <c r="R37" s="488">
        <v>10</v>
      </c>
      <c r="S37" s="488"/>
      <c r="T37" s="488"/>
      <c r="U37" s="488">
        <v>11</v>
      </c>
      <c r="V37" s="488"/>
      <c r="W37" s="488"/>
      <c r="X37" s="488">
        <v>12</v>
      </c>
      <c r="Y37" s="488"/>
      <c r="Z37" s="488"/>
      <c r="AA37" s="488">
        <v>1</v>
      </c>
      <c r="AB37" s="488"/>
      <c r="AC37" s="488"/>
      <c r="AD37" s="488">
        <v>2</v>
      </c>
      <c r="AE37" s="488"/>
      <c r="AF37" s="488"/>
      <c r="AG37" s="488">
        <v>3</v>
      </c>
      <c r="AH37" s="488"/>
      <c r="AI37" s="488"/>
      <c r="AJ37" s="464" t="s">
        <v>147</v>
      </c>
      <c r="AK37" s="468"/>
      <c r="AL37" s="205" t="s">
        <v>202</v>
      </c>
      <c r="AM37" s="206"/>
      <c r="AN37" s="206"/>
      <c r="AO37" s="206"/>
      <c r="AP37" s="206"/>
      <c r="AQ37" s="206"/>
    </row>
    <row r="38" spans="1:43" ht="18" customHeight="1">
      <c r="A38" s="506" t="s">
        <v>205</v>
      </c>
      <c r="B38" s="506"/>
      <c r="C38" s="506"/>
      <c r="D38" s="177"/>
      <c r="E38" s="177"/>
      <c r="F38" s="498"/>
      <c r="G38" s="498"/>
      <c r="H38" s="498"/>
      <c r="I38" s="498"/>
      <c r="J38" s="498"/>
      <c r="K38" s="498"/>
      <c r="L38" s="498"/>
      <c r="M38" s="498"/>
      <c r="N38" s="498"/>
      <c r="O38" s="498"/>
      <c r="P38" s="498"/>
      <c r="Q38" s="498"/>
      <c r="R38" s="498"/>
      <c r="S38" s="498"/>
      <c r="T38" s="498"/>
      <c r="U38" s="498"/>
      <c r="V38" s="498"/>
      <c r="W38" s="498"/>
      <c r="X38" s="498"/>
      <c r="Y38" s="498"/>
      <c r="Z38" s="498"/>
      <c r="AA38" s="498"/>
      <c r="AB38" s="498"/>
      <c r="AC38" s="498"/>
      <c r="AD38" s="498"/>
      <c r="AE38" s="498"/>
      <c r="AF38" s="498"/>
      <c r="AG38" s="498"/>
      <c r="AH38" s="498"/>
      <c r="AI38" s="498"/>
      <c r="AJ38" s="499">
        <f>SUM(D38:AI38)</f>
        <v>0</v>
      </c>
      <c r="AK38" s="500"/>
      <c r="AL38" s="504" t="e">
        <f>ROUNDUP(AJ38/AJ39,1)</f>
        <v>#DIV/0!</v>
      </c>
      <c r="AM38" s="206"/>
      <c r="AN38" s="206"/>
      <c r="AO38" s="206"/>
      <c r="AP38" s="206"/>
      <c r="AQ38" s="206"/>
    </row>
    <row r="39" spans="1:43" ht="18" customHeight="1" thickBot="1">
      <c r="A39" s="506" t="s">
        <v>200</v>
      </c>
      <c r="B39" s="506"/>
      <c r="C39" s="506"/>
      <c r="D39" s="177"/>
      <c r="E39" s="177"/>
      <c r="F39" s="498"/>
      <c r="G39" s="498"/>
      <c r="H39" s="498"/>
      <c r="I39" s="498"/>
      <c r="J39" s="498"/>
      <c r="K39" s="498"/>
      <c r="L39" s="498"/>
      <c r="M39" s="498"/>
      <c r="N39" s="498"/>
      <c r="O39" s="498"/>
      <c r="P39" s="498"/>
      <c r="Q39" s="498"/>
      <c r="R39" s="498"/>
      <c r="S39" s="498"/>
      <c r="T39" s="498"/>
      <c r="U39" s="498"/>
      <c r="V39" s="498"/>
      <c r="W39" s="498"/>
      <c r="X39" s="498"/>
      <c r="Y39" s="498"/>
      <c r="Z39" s="498"/>
      <c r="AA39" s="498"/>
      <c r="AB39" s="498"/>
      <c r="AC39" s="498"/>
      <c r="AD39" s="498"/>
      <c r="AE39" s="498"/>
      <c r="AF39" s="498"/>
      <c r="AG39" s="498"/>
      <c r="AH39" s="498"/>
      <c r="AI39" s="498"/>
      <c r="AJ39" s="499">
        <f>+SUM(D39:AI39)</f>
        <v>0</v>
      </c>
      <c r="AK39" s="500"/>
      <c r="AL39" s="505"/>
      <c r="AM39" s="206"/>
      <c r="AN39" s="206"/>
      <c r="AO39" s="206"/>
      <c r="AP39" s="206"/>
      <c r="AQ39" s="206"/>
    </row>
    <row r="40" spans="1:43" ht="5.0999999999999996" customHeight="1">
      <c r="A40" s="207"/>
      <c r="B40" s="207"/>
      <c r="C40" s="207"/>
      <c r="D40" s="206"/>
      <c r="E40" s="206"/>
      <c r="F40" s="206"/>
      <c r="G40" s="206"/>
      <c r="H40" s="206"/>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208"/>
      <c r="AK40" s="183"/>
      <c r="AL40" s="163"/>
      <c r="AM40" s="163"/>
      <c r="AN40" s="154"/>
    </row>
    <row r="41" spans="1:43" ht="18" customHeight="1">
      <c r="A41" s="153" t="s">
        <v>201</v>
      </c>
      <c r="B41" s="183"/>
      <c r="D41" s="183"/>
      <c r="E41" s="183"/>
      <c r="F41" s="183"/>
      <c r="G41" s="183"/>
      <c r="H41" s="183"/>
      <c r="I41" s="206"/>
      <c r="J41" s="206"/>
      <c r="K41" s="206"/>
      <c r="L41" s="206"/>
      <c r="M41" s="206"/>
      <c r="N41" s="206"/>
      <c r="O41" s="183"/>
      <c r="P41" s="183"/>
      <c r="Q41" s="183"/>
      <c r="R41" s="183"/>
      <c r="S41" s="183"/>
      <c r="T41" s="183"/>
      <c r="U41" s="183"/>
      <c r="V41" s="183"/>
      <c r="W41" s="163"/>
      <c r="X41" s="183"/>
      <c r="Y41" s="183"/>
      <c r="Z41" s="183"/>
      <c r="AA41" s="183"/>
      <c r="AB41" s="183"/>
      <c r="AC41" s="183"/>
      <c r="AD41" s="183"/>
      <c r="AE41" s="183"/>
      <c r="AF41" s="183"/>
      <c r="AG41" s="183"/>
      <c r="AH41" s="183"/>
      <c r="AI41" s="183"/>
      <c r="AJ41" s="208"/>
      <c r="AK41" s="183"/>
      <c r="AL41" s="163"/>
      <c r="AM41" s="163"/>
      <c r="AN41" s="154"/>
    </row>
    <row r="42" spans="1:43" ht="24.95" customHeight="1">
      <c r="A42" s="464" t="s">
        <v>195</v>
      </c>
      <c r="B42" s="464"/>
      <c r="C42" s="464" t="s">
        <v>109</v>
      </c>
      <c r="D42" s="464"/>
      <c r="E42" s="462" t="s">
        <v>209</v>
      </c>
      <c r="F42" s="462"/>
      <c r="G42" s="462"/>
      <c r="H42" s="462"/>
      <c r="I42" s="206"/>
      <c r="J42" s="206"/>
      <c r="K42" s="206"/>
      <c r="L42" s="206"/>
      <c r="M42" s="206"/>
      <c r="N42" s="206"/>
      <c r="O42" s="206"/>
      <c r="P42" s="206"/>
      <c r="Q42" s="206"/>
      <c r="R42" s="206"/>
      <c r="S42" s="206"/>
      <c r="T42" s="206"/>
      <c r="U42" s="206"/>
      <c r="W42" s="163"/>
      <c r="X42" s="183"/>
      <c r="Y42" s="183"/>
      <c r="Z42" s="183"/>
      <c r="AA42" s="183"/>
      <c r="AB42" s="183"/>
      <c r="AC42" s="183"/>
      <c r="AD42" s="183"/>
      <c r="AE42" s="183"/>
      <c r="AF42" s="183"/>
      <c r="AG42" s="183"/>
      <c r="AH42" s="183"/>
      <c r="AI42" s="183"/>
      <c r="AJ42" s="208"/>
      <c r="AK42" s="183"/>
      <c r="AL42" s="163"/>
      <c r="AM42" s="163"/>
      <c r="AN42" s="154"/>
    </row>
    <row r="43" spans="1:43" ht="18" customHeight="1">
      <c r="A43" s="462" t="s">
        <v>203</v>
      </c>
      <c r="B43" s="462"/>
      <c r="C43" s="508" t="e">
        <f>ROUNDDOWN(IF(AL38&lt;=60,1,1+ROUNDUP((AL38-60)/40,0)),1)</f>
        <v>#DIV/0!</v>
      </c>
      <c r="D43" s="508"/>
      <c r="E43" s="508" t="e">
        <f>ROUNDDOWN(AL38/40,1)</f>
        <v>#DIV/0!</v>
      </c>
      <c r="F43" s="508"/>
      <c r="G43" s="508"/>
      <c r="H43" s="508"/>
      <c r="I43" s="206"/>
      <c r="J43" s="206"/>
      <c r="K43" s="206"/>
      <c r="L43" s="206"/>
      <c r="M43" s="206"/>
      <c r="N43" s="206"/>
      <c r="O43" s="206"/>
      <c r="P43" s="206"/>
      <c r="Q43" s="206"/>
      <c r="R43" s="206"/>
      <c r="S43" s="206"/>
      <c r="T43" s="206"/>
      <c r="U43" s="206"/>
      <c r="W43" s="163"/>
      <c r="X43" s="183"/>
      <c r="Y43" s="183"/>
      <c r="Z43" s="183"/>
      <c r="AA43" s="183"/>
      <c r="AB43" s="183"/>
      <c r="AC43" s="183"/>
      <c r="AD43" s="183"/>
      <c r="AE43" s="183"/>
      <c r="AF43" s="183"/>
      <c r="AG43" s="183"/>
      <c r="AH43" s="183"/>
      <c r="AI43" s="183"/>
      <c r="AJ43" s="208"/>
      <c r="AK43" s="183"/>
      <c r="AL43" s="163"/>
      <c r="AM43" s="163"/>
      <c r="AN43" s="154"/>
    </row>
    <row r="44" spans="1:43" ht="5.0999999999999996" customHeight="1">
      <c r="A44" s="207"/>
      <c r="B44" s="207"/>
      <c r="C44" s="207"/>
      <c r="D44" s="207"/>
      <c r="E44" s="207"/>
      <c r="F44" s="207"/>
      <c r="G44" s="207"/>
      <c r="H44" s="207"/>
      <c r="I44" s="207"/>
      <c r="J44" s="183"/>
      <c r="K44" s="183"/>
      <c r="L44" s="183"/>
      <c r="M44" s="208"/>
      <c r="N44" s="183"/>
      <c r="O44" s="183"/>
      <c r="P44" s="183"/>
      <c r="Q44" s="206"/>
      <c r="W44" s="163"/>
      <c r="X44" s="183"/>
      <c r="Y44" s="183"/>
      <c r="Z44" s="183"/>
      <c r="AA44" s="183"/>
      <c r="AB44" s="183"/>
      <c r="AC44" s="183"/>
      <c r="AD44" s="183"/>
      <c r="AE44" s="183"/>
      <c r="AF44" s="183"/>
      <c r="AG44" s="183"/>
      <c r="AH44" s="183"/>
      <c r="AI44" s="183"/>
      <c r="AJ44" s="208"/>
      <c r="AK44" s="183"/>
      <c r="AL44" s="163"/>
      <c r="AM44" s="163"/>
      <c r="AN44" s="154"/>
    </row>
    <row r="45" spans="1:43" ht="21" customHeight="1">
      <c r="A45" s="153" t="s">
        <v>204</v>
      </c>
      <c r="B45" s="157"/>
      <c r="C45" s="158"/>
      <c r="D45" s="158"/>
      <c r="E45" s="158"/>
      <c r="F45" s="158"/>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8"/>
      <c r="AM45" s="158"/>
      <c r="AN45" s="154"/>
    </row>
    <row r="46" spans="1:43" ht="24.95" customHeight="1">
      <c r="A46" s="154"/>
      <c r="B46" s="163"/>
      <c r="C46" s="501" t="s">
        <v>286</v>
      </c>
      <c r="D46" s="502"/>
      <c r="E46" s="509" t="s">
        <v>287</v>
      </c>
      <c r="F46" s="509"/>
      <c r="G46" s="509"/>
      <c r="H46" s="509"/>
      <c r="I46" s="501" t="s">
        <v>292</v>
      </c>
      <c r="J46" s="502"/>
      <c r="K46" s="502"/>
      <c r="L46" s="502"/>
      <c r="M46" s="502"/>
      <c r="N46" s="503"/>
      <c r="O46" s="501" t="s">
        <v>288</v>
      </c>
      <c r="P46" s="502"/>
      <c r="Q46" s="502"/>
      <c r="R46" s="502"/>
      <c r="S46" s="502"/>
      <c r="T46" s="503"/>
      <c r="U46" s="501" t="s">
        <v>289</v>
      </c>
      <c r="V46" s="502"/>
      <c r="W46" s="502"/>
      <c r="X46" s="502"/>
      <c r="Y46" s="502"/>
      <c r="Z46" s="503"/>
      <c r="AA46" s="501" t="s">
        <v>289</v>
      </c>
      <c r="AB46" s="502"/>
      <c r="AC46" s="502"/>
      <c r="AD46" s="502"/>
      <c r="AE46" s="502"/>
      <c r="AF46" s="503"/>
      <c r="AG46" s="509" t="s">
        <v>289</v>
      </c>
      <c r="AH46" s="509"/>
      <c r="AI46" s="509"/>
      <c r="AJ46" s="509"/>
      <c r="AK46" s="509"/>
      <c r="AL46" s="509" t="s">
        <v>289</v>
      </c>
      <c r="AM46" s="509"/>
      <c r="AN46" s="154"/>
    </row>
    <row r="47" spans="1:43" ht="24.95" customHeight="1">
      <c r="A47" s="154"/>
      <c r="B47" s="168" t="s">
        <v>194</v>
      </c>
      <c r="C47" s="501" t="e">
        <f>IF($AK$3="４週",SUMIFS($AK$11:$AK$30,$B$11:$B$30,C46)/4/$AH$5,IF($AK$3="歴月",SUMIFS($AK$11:$AK$30,$B$11:$B$30,C46)/$AL$5,"記載する期間を選択してください"))</f>
        <v>#DIV/0!</v>
      </c>
      <c r="D47" s="503"/>
      <c r="E47" s="501" t="e">
        <f>IF($AK$3="４週",SUMIFS($AK$11:$AK$30,$B$11:$B$30,E46)/4/$AH$5,IF($AK$3="歴月",SUMIFS($AK$11:$AK$30,$B$11:$B$30,E46)/$AL$5,"記載する期間を選択してください"))</f>
        <v>#DIV/0!</v>
      </c>
      <c r="F47" s="502"/>
      <c r="G47" s="502"/>
      <c r="H47" s="503"/>
      <c r="I47" s="501" t="e">
        <f>IF($AK$3="４週",SUMIFS($AK$11:$AK$30,$B$11:$B$30,I46)/4/$AH$5,IF($AK$3="歴月",SUMIFS($AK$11:$AK$30,$B$11:$B$30,I46)/$AL$5,"記載する期間を選択してください"))</f>
        <v>#DIV/0!</v>
      </c>
      <c r="J47" s="502"/>
      <c r="K47" s="502"/>
      <c r="L47" s="502"/>
      <c r="M47" s="502"/>
      <c r="N47" s="503"/>
      <c r="O47" s="501" t="e">
        <f>IF($AK$3="４週",SUMIFS($AK$11:$AK$30,$B$11:$B$30,O46)/4/$AH$5,IF($AK$3="歴月",SUMIFS($AK$11:$AK$30,$B$11:$B$30,O46)/$AL$5,"記載する期間を選択してください"))</f>
        <v>#DIV/0!</v>
      </c>
      <c r="P47" s="502"/>
      <c r="Q47" s="502"/>
      <c r="R47" s="502"/>
      <c r="S47" s="502"/>
      <c r="T47" s="503"/>
      <c r="U47" s="501" t="e">
        <f>IF($AK$3="４週",SUMIFS($AK$11:$AK$30,$B$11:$B$30,U46)/4/$AH$5,IF($AK$3="歴月",SUMIFS($AK$11:$AK$30,$B$11:$B$30,U46)/$AL$5,"記載する期間を選択してください"))</f>
        <v>#DIV/0!</v>
      </c>
      <c r="V47" s="502"/>
      <c r="W47" s="502"/>
      <c r="X47" s="502"/>
      <c r="Y47" s="502"/>
      <c r="Z47" s="503"/>
      <c r="AA47" s="501" t="e">
        <f>IF($AK$3="４週",SUMIFS($AK$11:$AK$30,$B$11:$B$30,AA46)/4/$AH$5,IF($AK$3="歴月",SUMIFS($AK$11:$AK$30,$B$11:$B$30,AA46)/$AL$5,"記載する期間を選択してください"))</f>
        <v>#DIV/0!</v>
      </c>
      <c r="AB47" s="502"/>
      <c r="AC47" s="502"/>
      <c r="AD47" s="502"/>
      <c r="AE47" s="502"/>
      <c r="AF47" s="503"/>
      <c r="AG47" s="501" t="e">
        <f>IF($AK$3="４週",SUMIFS($AK$11:$AK$30,$B$11:$B$30,AG46)/4/$AH$5,IF($AK$3="歴月",SUMIFS($AK$11:$AK$30,$B$11:$B$30,AG46)/$AL$5,"記載する期間を選択してください"))</f>
        <v>#DIV/0!</v>
      </c>
      <c r="AH47" s="502"/>
      <c r="AI47" s="502"/>
      <c r="AJ47" s="502"/>
      <c r="AK47" s="503"/>
      <c r="AL47" s="501" t="e">
        <f>IF($AK$3="４週",SUMIFS($AK$11:$AK$30,$B$11:$B$30,AL46)/4/$AH$5,IF($AK$3="歴月",SUMIFS($AK$11:$AK$30,$B$11:$B$30,AL46)/$AL$5,"記載する期間を選択してください"))</f>
        <v>#DIV/0!</v>
      </c>
      <c r="AM47" s="503"/>
      <c r="AN47" s="154"/>
    </row>
    <row r="48" spans="1:43" ht="6" customHeight="1">
      <c r="A48" s="154"/>
      <c r="B48" s="157"/>
      <c r="C48" s="209">
        <v>2</v>
      </c>
      <c r="D48" s="209"/>
      <c r="E48" s="209">
        <v>3</v>
      </c>
      <c r="F48" s="209"/>
      <c r="G48" s="209"/>
      <c r="H48" s="209"/>
      <c r="I48" s="209">
        <v>4</v>
      </c>
      <c r="J48" s="209"/>
      <c r="K48" s="209"/>
      <c r="L48" s="209"/>
      <c r="M48" s="209"/>
      <c r="N48" s="209"/>
      <c r="O48" s="209">
        <v>5</v>
      </c>
      <c r="P48" s="209"/>
      <c r="Q48" s="209"/>
      <c r="R48" s="209"/>
      <c r="S48" s="209"/>
      <c r="T48" s="209"/>
      <c r="U48" s="209">
        <v>6</v>
      </c>
      <c r="V48" s="209"/>
      <c r="W48" s="209"/>
      <c r="X48" s="209"/>
      <c r="Y48" s="209"/>
      <c r="Z48" s="209"/>
      <c r="AA48" s="209">
        <v>7</v>
      </c>
      <c r="AB48" s="209"/>
      <c r="AC48" s="209"/>
      <c r="AD48" s="209"/>
      <c r="AE48" s="209"/>
      <c r="AF48" s="209"/>
      <c r="AG48" s="209">
        <v>8</v>
      </c>
      <c r="AH48" s="209"/>
      <c r="AI48" s="209"/>
      <c r="AJ48" s="209"/>
      <c r="AK48" s="209"/>
      <c r="AL48" s="209">
        <v>9</v>
      </c>
      <c r="AM48" s="210"/>
      <c r="AN48" s="154"/>
    </row>
    <row r="49" spans="1:39" ht="15" customHeight="1">
      <c r="A49" s="183" t="s">
        <v>159</v>
      </c>
      <c r="B49" s="211"/>
      <c r="C49" s="212"/>
      <c r="D49" s="212"/>
      <c r="E49" s="212"/>
      <c r="F49" s="213"/>
      <c r="G49" s="212"/>
      <c r="H49" s="209"/>
      <c r="I49" s="209"/>
      <c r="J49" s="209"/>
      <c r="K49" s="209"/>
      <c r="L49" s="209"/>
      <c r="M49" s="209"/>
      <c r="N49" s="209"/>
      <c r="O49" s="209"/>
      <c r="P49" s="209"/>
      <c r="Q49" s="209"/>
      <c r="R49" s="209">
        <v>6</v>
      </c>
      <c r="S49" s="209"/>
      <c r="T49" s="209"/>
      <c r="U49" s="209"/>
      <c r="V49" s="209"/>
      <c r="W49" s="209"/>
      <c r="X49" s="209">
        <v>7</v>
      </c>
      <c r="Y49" s="209"/>
      <c r="Z49" s="209"/>
      <c r="AA49" s="209"/>
      <c r="AB49" s="209"/>
      <c r="AC49" s="209"/>
      <c r="AD49" s="209">
        <v>8</v>
      </c>
      <c r="AE49" s="209"/>
      <c r="AF49" s="209"/>
      <c r="AG49" s="214"/>
      <c r="AH49" s="214"/>
      <c r="AI49" s="214"/>
      <c r="AJ49" s="214">
        <v>9</v>
      </c>
      <c r="AK49" s="215"/>
      <c r="AL49" s="215"/>
      <c r="AM49" s="154"/>
    </row>
    <row r="50" spans="1:39" s="183" customFormat="1" ht="15" customHeight="1">
      <c r="A50" s="183" t="s">
        <v>160</v>
      </c>
      <c r="B50" s="207"/>
      <c r="C50" s="207"/>
      <c r="D50" s="207"/>
      <c r="E50" s="207"/>
      <c r="F50" s="207"/>
      <c r="G50" s="207"/>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row>
    <row r="51" spans="1:39" s="183" customFormat="1" ht="15" customHeight="1">
      <c r="A51" s="183" t="s">
        <v>206</v>
      </c>
      <c r="B51" s="207"/>
      <c r="C51" s="207"/>
      <c r="D51" s="207"/>
      <c r="E51" s="207"/>
      <c r="F51" s="207"/>
      <c r="G51" s="207"/>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row>
    <row r="52" spans="1:39" s="183" customFormat="1" ht="15" customHeight="1">
      <c r="A52" s="183" t="s">
        <v>161</v>
      </c>
      <c r="B52" s="207"/>
      <c r="C52" s="207"/>
      <c r="D52" s="207"/>
      <c r="E52" s="207"/>
      <c r="F52" s="207"/>
      <c r="G52" s="207"/>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row>
    <row r="53" spans="1:39" s="183" customFormat="1" ht="15" customHeight="1">
      <c r="A53" s="183" t="s">
        <v>162</v>
      </c>
      <c r="B53" s="207"/>
      <c r="C53" s="207"/>
      <c r="D53" s="207"/>
      <c r="E53" s="207"/>
      <c r="F53" s="207"/>
      <c r="G53" s="207"/>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row>
    <row r="54" spans="1:39" ht="15" customHeight="1">
      <c r="A54" s="183" t="s">
        <v>163</v>
      </c>
      <c r="B54" s="216"/>
      <c r="C54" s="183"/>
      <c r="D54" s="183"/>
      <c r="E54" s="183"/>
      <c r="F54" s="183"/>
      <c r="G54" s="183"/>
    </row>
    <row r="55" spans="1:39" ht="15" customHeight="1">
      <c r="A55" s="183" t="s">
        <v>164</v>
      </c>
      <c r="B55" s="216"/>
      <c r="C55" s="183"/>
      <c r="D55" s="183"/>
      <c r="E55" s="183"/>
      <c r="F55" s="183"/>
      <c r="G55" s="183"/>
    </row>
    <row r="56" spans="1:39" ht="15" customHeight="1">
      <c r="A56" s="183"/>
      <c r="B56" s="169" t="s">
        <v>165</v>
      </c>
      <c r="C56" s="464" t="s">
        <v>166</v>
      </c>
      <c r="D56" s="464"/>
      <c r="E56" s="464"/>
      <c r="F56" s="183"/>
      <c r="G56" s="183"/>
    </row>
    <row r="57" spans="1:39" ht="15" customHeight="1">
      <c r="A57" s="183"/>
      <c r="B57" s="217" t="s">
        <v>183</v>
      </c>
      <c r="C57" s="499" t="s">
        <v>167</v>
      </c>
      <c r="D57" s="499"/>
      <c r="E57" s="499"/>
      <c r="F57" s="183"/>
      <c r="G57" s="183"/>
    </row>
    <row r="58" spans="1:39" ht="15" customHeight="1">
      <c r="A58" s="183"/>
      <c r="B58" s="217" t="s">
        <v>184</v>
      </c>
      <c r="C58" s="499" t="s">
        <v>168</v>
      </c>
      <c r="D58" s="499"/>
      <c r="E58" s="499"/>
      <c r="F58" s="183"/>
      <c r="G58" s="183"/>
    </row>
    <row r="59" spans="1:39" ht="15" customHeight="1">
      <c r="A59" s="183"/>
      <c r="B59" s="217" t="s">
        <v>185</v>
      </c>
      <c r="C59" s="499" t="s">
        <v>169</v>
      </c>
      <c r="D59" s="499"/>
      <c r="E59" s="499"/>
      <c r="F59" s="183"/>
      <c r="G59" s="183"/>
    </row>
    <row r="60" spans="1:39" ht="15" customHeight="1">
      <c r="A60" s="183"/>
      <c r="B60" s="217" t="s">
        <v>186</v>
      </c>
      <c r="C60" s="499" t="s">
        <v>170</v>
      </c>
      <c r="D60" s="499"/>
      <c r="E60" s="499"/>
      <c r="F60" s="183"/>
      <c r="G60" s="183"/>
    </row>
    <row r="61" spans="1:39" ht="15" customHeight="1">
      <c r="A61" s="183"/>
      <c r="B61" s="183" t="s">
        <v>171</v>
      </c>
      <c r="C61" s="183"/>
      <c r="D61" s="183"/>
      <c r="E61" s="183"/>
      <c r="F61" s="183"/>
      <c r="G61" s="183"/>
    </row>
    <row r="62" spans="1:39" ht="15" customHeight="1">
      <c r="A62" s="183"/>
      <c r="B62" s="183" t="s">
        <v>188</v>
      </c>
      <c r="C62" s="183"/>
      <c r="D62" s="183"/>
      <c r="E62" s="183"/>
      <c r="F62" s="183"/>
      <c r="G62" s="183"/>
    </row>
    <row r="63" spans="1:39" ht="15" customHeight="1">
      <c r="A63" s="183"/>
      <c r="B63" s="183" t="s">
        <v>172</v>
      </c>
      <c r="C63" s="183"/>
      <c r="D63" s="183"/>
      <c r="E63" s="183"/>
      <c r="F63" s="183"/>
      <c r="G63" s="183"/>
    </row>
    <row r="64" spans="1:39" ht="15" customHeight="1">
      <c r="A64" s="183" t="s">
        <v>173</v>
      </c>
      <c r="B64" s="216"/>
      <c r="C64" s="183"/>
      <c r="D64" s="183"/>
      <c r="E64" s="183"/>
      <c r="F64" s="183"/>
      <c r="G64" s="183"/>
    </row>
    <row r="65" spans="1:7" ht="15" customHeight="1">
      <c r="A65" s="183" t="s">
        <v>174</v>
      </c>
      <c r="B65" s="216"/>
      <c r="C65" s="183"/>
      <c r="D65" s="183"/>
      <c r="E65" s="183"/>
      <c r="F65" s="183"/>
      <c r="G65" s="183"/>
    </row>
    <row r="66" spans="1:7" ht="15" customHeight="1">
      <c r="A66" s="183" t="s">
        <v>189</v>
      </c>
      <c r="B66" s="216"/>
      <c r="C66" s="183"/>
      <c r="D66" s="183"/>
      <c r="E66" s="183"/>
      <c r="F66" s="183"/>
      <c r="G66" s="183"/>
    </row>
    <row r="67" spans="1:7" ht="15" customHeight="1">
      <c r="A67" s="183" t="s">
        <v>175</v>
      </c>
      <c r="B67" s="216"/>
      <c r="C67" s="183"/>
      <c r="D67" s="183"/>
      <c r="E67" s="183"/>
      <c r="F67" s="183"/>
      <c r="G67" s="183"/>
    </row>
    <row r="68" spans="1:7" ht="15" customHeight="1">
      <c r="A68" s="183" t="s">
        <v>233</v>
      </c>
      <c r="B68" s="216"/>
      <c r="C68" s="183"/>
      <c r="D68" s="183"/>
      <c r="E68" s="183"/>
      <c r="F68" s="183"/>
      <c r="G68" s="183"/>
    </row>
    <row r="69" spans="1:7" ht="15" customHeight="1">
      <c r="A69" s="183" t="s">
        <v>176</v>
      </c>
      <c r="B69" s="216"/>
      <c r="C69" s="183"/>
      <c r="D69" s="183"/>
      <c r="E69" s="183"/>
      <c r="F69" s="183"/>
      <c r="G69" s="183"/>
    </row>
    <row r="70" spans="1:7" ht="15" customHeight="1">
      <c r="A70" s="183" t="s">
        <v>177</v>
      </c>
      <c r="B70" s="216"/>
      <c r="C70" s="183"/>
      <c r="D70" s="183"/>
      <c r="E70" s="183"/>
      <c r="F70" s="183"/>
      <c r="G70" s="183"/>
    </row>
    <row r="71" spans="1:7" ht="15" customHeight="1">
      <c r="A71" s="183" t="s">
        <v>178</v>
      </c>
      <c r="B71" s="216"/>
      <c r="C71" s="183"/>
      <c r="D71" s="183"/>
      <c r="E71" s="183"/>
      <c r="F71" s="183"/>
      <c r="G71" s="183"/>
    </row>
    <row r="72" spans="1:7" ht="15" customHeight="1">
      <c r="A72" s="183" t="s">
        <v>179</v>
      </c>
      <c r="B72" s="216"/>
      <c r="C72" s="183"/>
      <c r="D72" s="183"/>
      <c r="E72" s="183"/>
      <c r="F72" s="183"/>
      <c r="G72" s="183"/>
    </row>
    <row r="73" spans="1:7" ht="15" customHeight="1">
      <c r="A73" s="183" t="s">
        <v>180</v>
      </c>
      <c r="B73" s="216"/>
      <c r="C73" s="183"/>
      <c r="D73" s="183"/>
      <c r="E73" s="183"/>
      <c r="F73" s="183"/>
      <c r="G73" s="183"/>
    </row>
    <row r="74" spans="1:7" ht="15" customHeight="1">
      <c r="A74" s="183" t="s">
        <v>181</v>
      </c>
      <c r="B74" s="216"/>
      <c r="C74" s="183"/>
      <c r="D74" s="183"/>
      <c r="E74" s="183"/>
      <c r="F74" s="183"/>
      <c r="G74" s="183"/>
    </row>
    <row r="75" spans="1:7" ht="15" customHeight="1">
      <c r="A75" s="183" t="s">
        <v>182</v>
      </c>
      <c r="B75" s="216"/>
      <c r="C75" s="183"/>
      <c r="D75" s="183"/>
      <c r="E75" s="183"/>
      <c r="F75" s="183"/>
      <c r="G75" s="183"/>
    </row>
    <row r="76" spans="1:7" ht="15" customHeight="1">
      <c r="A76" s="183" t="s">
        <v>187</v>
      </c>
      <c r="B76" s="216"/>
      <c r="C76" s="183"/>
      <c r="D76" s="183"/>
      <c r="E76" s="183"/>
      <c r="F76" s="183"/>
      <c r="G76" s="183"/>
    </row>
  </sheetData>
  <sheetProtection algorithmName="SHA-512" hashValue="EtbEhxiXzV3u9UIA34pSzDBwcuph6vMQddr7HrwywwrCTsij/e+SYGpoewpzXFIZ+BvZyfgOEzF3or7omM/iwA==" saltValue="8sB6+mem2FMadnPeHIeOlA==" spinCount="100000" sheet="1" objects="1" scenarios="1"/>
  <mergeCells count="110">
    <mergeCell ref="C56:E56"/>
    <mergeCell ref="C57:E57"/>
    <mergeCell ref="C58:E58"/>
    <mergeCell ref="C59:E59"/>
    <mergeCell ref="C60:E60"/>
    <mergeCell ref="AG46:AK46"/>
    <mergeCell ref="AL46:AM46"/>
    <mergeCell ref="C47:D47"/>
    <mergeCell ref="E47:H47"/>
    <mergeCell ref="I47:N47"/>
    <mergeCell ref="O47:T47"/>
    <mergeCell ref="U47:Z47"/>
    <mergeCell ref="AA47:AF47"/>
    <mergeCell ref="AG47:AK47"/>
    <mergeCell ref="AL47:AM47"/>
    <mergeCell ref="C46:D46"/>
    <mergeCell ref="E46:H46"/>
    <mergeCell ref="I46:N46"/>
    <mergeCell ref="O46:T46"/>
    <mergeCell ref="U46:Z46"/>
    <mergeCell ref="AA46:AF46"/>
    <mergeCell ref="A42:B42"/>
    <mergeCell ref="C42:D42"/>
    <mergeCell ref="E42:H42"/>
    <mergeCell ref="A43:B43"/>
    <mergeCell ref="C43:D43"/>
    <mergeCell ref="E43:H43"/>
    <mergeCell ref="U39:W39"/>
    <mergeCell ref="X39:Z39"/>
    <mergeCell ref="AA39:AC39"/>
    <mergeCell ref="AD39:AF39"/>
    <mergeCell ref="AG39:AI39"/>
    <mergeCell ref="AJ39:AK39"/>
    <mergeCell ref="AD38:AF38"/>
    <mergeCell ref="AG38:AI38"/>
    <mergeCell ref="AJ38:AK38"/>
    <mergeCell ref="AL38:AL39"/>
    <mergeCell ref="A39:C39"/>
    <mergeCell ref="F39:H39"/>
    <mergeCell ref="I39:K39"/>
    <mergeCell ref="L39:N39"/>
    <mergeCell ref="O39:Q39"/>
    <mergeCell ref="R39:T39"/>
    <mergeCell ref="A38:C38"/>
    <mergeCell ref="F38:H38"/>
    <mergeCell ref="I38:K38"/>
    <mergeCell ref="L38:N38"/>
    <mergeCell ref="O38:Q38"/>
    <mergeCell ref="R38:T38"/>
    <mergeCell ref="U38:W38"/>
    <mergeCell ref="X38:Z38"/>
    <mergeCell ref="AA38:AC38"/>
    <mergeCell ref="AM29:AN29"/>
    <mergeCell ref="AM30:AN30"/>
    <mergeCell ref="A31:E31"/>
    <mergeCell ref="AM31:AN32"/>
    <mergeCell ref="A32:E32"/>
    <mergeCell ref="A37:C37"/>
    <mergeCell ref="F37:H37"/>
    <mergeCell ref="I37:K37"/>
    <mergeCell ref="L37:N37"/>
    <mergeCell ref="O37:Q37"/>
    <mergeCell ref="AJ37:AK37"/>
    <mergeCell ref="R37:T37"/>
    <mergeCell ref="U37:W37"/>
    <mergeCell ref="X37:Z37"/>
    <mergeCell ref="AA37:AC37"/>
    <mergeCell ref="AD37:AF37"/>
    <mergeCell ref="AG37:AI37"/>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27"/>
  <conditionalFormatting sqref="AH5:AJ5">
    <cfRule type="expression" dxfId="3" priority="2">
      <formula>$AK$3="歴月"</formula>
    </cfRule>
  </conditionalFormatting>
  <conditionalFormatting sqref="AL7:AL32">
    <cfRule type="expression" dxfId="2" priority="1">
      <formula>$AK$3="歴月"</formula>
    </cfRule>
  </conditionalFormatting>
  <dataValidations count="6">
    <dataValidation type="whole" operator="greaterThanOrEqual" allowBlank="1" showInputMessage="1" showErrorMessage="1" sqref="I38:I39 D38:F39 AG38:AG39 AD38:AD39 AA38:AA39 X38:X39 U38:U39 R38:R39 O38:O39 L38:L39" xr:uid="{181B78CC-5756-47A6-9A8E-B291E1814109}">
      <formula1>0</formula1>
    </dataValidation>
    <dataValidation operator="greaterThanOrEqual" allowBlank="1" showInputMessage="1" showErrorMessage="1" sqref="I44 AJ38:AJ39 AL38 L40 L44 I40" xr:uid="{A8C39500-DF34-4EB0-9BD7-ABE885A8B1D0}"/>
    <dataValidation type="list" allowBlank="1" showInputMessage="1" showErrorMessage="1" sqref="C11:C30" xr:uid="{6B16506D-43B2-4ED6-937A-66FEFC33D520}">
      <formula1>"A,B,C,D"</formula1>
    </dataValidation>
    <dataValidation type="list" allowBlank="1" showInputMessage="1" showErrorMessage="1" sqref="AK4:AN4" xr:uid="{07F2135D-BD8E-4D7D-8628-8E16F717241D}">
      <formula1>"予定,実績"</formula1>
    </dataValidation>
    <dataValidation type="list" allowBlank="1" showInputMessage="1" showErrorMessage="1" sqref="AK3:AN3" xr:uid="{BFA34EB5-973C-4F51-9CD5-1407E7855AE7}">
      <formula1>"４週,歴月"</formula1>
    </dataValidation>
    <dataValidation type="list" allowBlank="1" showInputMessage="1" showErrorMessage="1" sqref="B11:B30" xr:uid="{4B994549-806C-4BC3-94E5-8311D598C774}">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9" fitToWidth="0" fitToHeight="0" orientation="landscape" r:id="rId1"/>
  <headerFooter alignWithMargins="0">
    <oddHeader>&amp;L&amp;"ＭＳ ゴシック,標準"&amp;10（参考様式）</oddHeader>
  </headerFooter>
  <rowBreaks count="1" manualBreakCount="1">
    <brk id="35" max="3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348D221-F588-4950-8EC8-18D4F03C4C45}">
          <x14:formula1>
            <xm:f>選択肢!$A$33:$D$33</xm:f>
          </x14:formula1>
          <xm:sqref>A11:A30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76"/>
  <sheetViews>
    <sheetView showGridLines="0" zoomScaleNormal="100" zoomScaleSheetLayoutView="100" workbookViewId="0">
      <selection activeCell="AD31" sqref="AD31"/>
    </sheetView>
  </sheetViews>
  <sheetFormatPr defaultColWidth="8.25" defaultRowHeight="21" customHeight="1"/>
  <cols>
    <col min="1" max="1" width="2.625" style="157" customWidth="1"/>
    <col min="2" max="2" width="14.75" style="151" customWidth="1"/>
    <col min="3" max="3" width="6.625" style="157" customWidth="1"/>
    <col min="4" max="5" width="7.625" style="157" customWidth="1"/>
    <col min="6" max="36" width="2.625" style="157" customWidth="1"/>
    <col min="37" max="37" width="6.625" style="157" customWidth="1"/>
    <col min="38" max="39" width="7.625" style="157" customWidth="1"/>
    <col min="40" max="40" width="5.625" style="157" customWidth="1"/>
    <col min="41" max="16384" width="8.25" style="157"/>
  </cols>
  <sheetData>
    <row r="1" spans="1:40" ht="20.100000000000001" customHeight="1">
      <c r="A1" s="150" t="s">
        <v>271</v>
      </c>
      <c r="C1" s="152"/>
      <c r="D1" s="152"/>
      <c r="E1" s="152"/>
      <c r="F1" s="152"/>
      <c r="G1" s="152"/>
      <c r="H1" s="152"/>
      <c r="I1" s="152"/>
      <c r="J1" s="152"/>
      <c r="K1" s="152"/>
      <c r="L1" s="152"/>
      <c r="M1" s="152"/>
      <c r="N1" s="152"/>
      <c r="O1" s="152"/>
      <c r="P1" s="152"/>
      <c r="Q1" s="152"/>
      <c r="R1" s="152"/>
      <c r="S1" s="152"/>
      <c r="T1" s="152"/>
      <c r="U1" s="152"/>
      <c r="V1" s="152"/>
      <c r="W1" s="152"/>
      <c r="X1" s="153"/>
      <c r="Y1" s="153"/>
      <c r="Z1" s="154"/>
      <c r="AA1" s="154"/>
      <c r="AB1" s="154"/>
      <c r="AC1" s="154"/>
      <c r="AD1" s="155"/>
      <c r="AE1" s="155"/>
      <c r="AF1" s="155"/>
      <c r="AG1" s="155"/>
      <c r="AH1" s="155"/>
      <c r="AI1" s="156" t="s">
        <v>148</v>
      </c>
      <c r="AJ1" s="156"/>
      <c r="AK1" s="471" t="s">
        <v>95</v>
      </c>
      <c r="AL1" s="471"/>
      <c r="AM1" s="471"/>
      <c r="AN1" s="471"/>
    </row>
    <row r="2" spans="1:40" ht="18" customHeight="1">
      <c r="A2" s="154"/>
      <c r="B2" s="158"/>
      <c r="C2" s="158"/>
      <c r="D2" s="158"/>
      <c r="E2" s="158"/>
      <c r="F2" s="158"/>
      <c r="G2" s="158"/>
      <c r="H2" s="158"/>
      <c r="I2" s="158"/>
      <c r="J2" s="158"/>
      <c r="K2" s="158"/>
      <c r="L2" s="158"/>
      <c r="M2" s="472">
        <v>2024</v>
      </c>
      <c r="N2" s="472"/>
      <c r="O2" s="472"/>
      <c r="P2" s="472"/>
      <c r="Q2" s="473" t="s">
        <v>144</v>
      </c>
      <c r="R2" s="473"/>
      <c r="S2" s="472">
        <v>5</v>
      </c>
      <c r="T2" s="472"/>
      <c r="U2" s="473" t="s">
        <v>145</v>
      </c>
      <c r="V2" s="473"/>
      <c r="W2" s="159" t="s">
        <v>301</v>
      </c>
      <c r="X2" s="158"/>
      <c r="Y2" s="158"/>
      <c r="Z2" s="154"/>
      <c r="AA2" s="154"/>
      <c r="AC2" s="156"/>
      <c r="AD2" s="158"/>
      <c r="AE2" s="158"/>
      <c r="AF2" s="158"/>
      <c r="AG2" s="158"/>
      <c r="AH2" s="158"/>
      <c r="AI2" s="156" t="s">
        <v>149</v>
      </c>
      <c r="AJ2" s="156"/>
      <c r="AK2" s="474"/>
      <c r="AL2" s="474"/>
      <c r="AM2" s="474"/>
      <c r="AN2" s="474"/>
    </row>
    <row r="3" spans="1:40" ht="18" customHeight="1">
      <c r="A3" s="160"/>
      <c r="B3" s="160"/>
      <c r="C3" s="160"/>
      <c r="D3" s="160"/>
      <c r="E3" s="160"/>
      <c r="F3" s="160"/>
      <c r="G3" s="160"/>
      <c r="H3" s="160"/>
      <c r="I3" s="160"/>
      <c r="J3" s="160"/>
      <c r="K3" s="160"/>
      <c r="L3" s="160"/>
      <c r="M3" s="160"/>
      <c r="N3" s="160"/>
      <c r="O3" s="160"/>
      <c r="P3" s="160"/>
      <c r="Q3" s="160"/>
      <c r="R3" s="160"/>
      <c r="S3" s="160"/>
      <c r="T3" s="160"/>
      <c r="U3" s="160"/>
      <c r="V3" s="160"/>
      <c r="W3" s="160"/>
      <c r="Y3" s="161"/>
      <c r="Z3" s="161"/>
      <c r="AA3" s="161"/>
      <c r="AB3" s="154"/>
      <c r="AC3" s="161"/>
      <c r="AD3" s="161"/>
      <c r="AE3" s="161"/>
      <c r="AF3" s="161"/>
      <c r="AG3" s="161"/>
      <c r="AH3" s="161"/>
      <c r="AI3" s="162" t="s">
        <v>152</v>
      </c>
      <c r="AJ3" s="156"/>
      <c r="AK3" s="479" t="s">
        <v>241</v>
      </c>
      <c r="AL3" s="479"/>
      <c r="AM3" s="479"/>
      <c r="AN3" s="479"/>
    </row>
    <row r="4" spans="1:40" ht="18" customHeight="1">
      <c r="A4" s="160"/>
      <c r="B4" s="160"/>
      <c r="C4" s="160"/>
      <c r="D4" s="160"/>
      <c r="E4" s="160"/>
      <c r="F4" s="160"/>
      <c r="G4" s="160"/>
      <c r="H4" s="160"/>
      <c r="I4" s="160"/>
      <c r="J4" s="160"/>
      <c r="K4" s="160"/>
      <c r="L4" s="160"/>
      <c r="M4" s="160"/>
      <c r="N4" s="160"/>
      <c r="O4" s="160"/>
      <c r="P4" s="160"/>
      <c r="Q4" s="160"/>
      <c r="R4" s="160"/>
      <c r="S4" s="160"/>
      <c r="T4" s="160"/>
      <c r="U4" s="160"/>
      <c r="V4" s="160"/>
      <c r="W4" s="160"/>
      <c r="Y4" s="161"/>
      <c r="Z4" s="161"/>
      <c r="AA4" s="161"/>
      <c r="AB4" s="154"/>
      <c r="AC4" s="161"/>
      <c r="AD4" s="161"/>
      <c r="AE4" s="161"/>
      <c r="AF4" s="161"/>
      <c r="AG4" s="161"/>
      <c r="AH4" s="161"/>
      <c r="AI4" s="162" t="s">
        <v>153</v>
      </c>
      <c r="AJ4" s="156"/>
      <c r="AK4" s="479" t="s">
        <v>246</v>
      </c>
      <c r="AL4" s="479"/>
      <c r="AM4" s="479"/>
      <c r="AN4" s="479"/>
    </row>
    <row r="5" spans="1:40" ht="18" customHeight="1">
      <c r="A5" s="160"/>
      <c r="B5" s="160"/>
      <c r="C5" s="160"/>
      <c r="D5" s="160"/>
      <c r="E5" s="160"/>
      <c r="F5" s="160"/>
      <c r="G5" s="160"/>
      <c r="H5" s="160"/>
      <c r="I5" s="160"/>
      <c r="J5" s="160"/>
      <c r="K5" s="160"/>
      <c r="L5" s="160"/>
      <c r="M5" s="160"/>
      <c r="N5" s="160"/>
      <c r="O5" s="160"/>
      <c r="P5" s="160"/>
      <c r="Q5" s="160"/>
      <c r="R5" s="160"/>
      <c r="S5" s="160"/>
      <c r="U5" s="160"/>
      <c r="V5" s="160"/>
      <c r="W5" s="160"/>
      <c r="Y5" s="161"/>
      <c r="Z5" s="161"/>
      <c r="AA5" s="161"/>
      <c r="AB5" s="154"/>
      <c r="AC5" s="161"/>
      <c r="AD5" s="161"/>
      <c r="AE5" s="161"/>
      <c r="AF5" s="161"/>
      <c r="AG5" s="162" t="s">
        <v>154</v>
      </c>
      <c r="AH5" s="480"/>
      <c r="AI5" s="480"/>
      <c r="AJ5" s="480"/>
      <c r="AK5" s="161" t="s">
        <v>150</v>
      </c>
      <c r="AL5" s="149"/>
      <c r="AM5" s="161" t="s">
        <v>151</v>
      </c>
      <c r="AN5" s="154"/>
    </row>
    <row r="6" spans="1:40" ht="9.9499999999999993" customHeight="1">
      <c r="A6" s="154"/>
      <c r="B6" s="163"/>
      <c r="C6" s="163"/>
      <c r="D6" s="163"/>
      <c r="E6" s="163"/>
      <c r="F6" s="163"/>
      <c r="G6" s="163"/>
      <c r="H6" s="163"/>
      <c r="I6" s="163"/>
      <c r="J6" s="163"/>
      <c r="K6" s="163"/>
      <c r="L6" s="163"/>
      <c r="M6" s="163"/>
      <c r="N6" s="163"/>
      <c r="O6" s="163"/>
      <c r="P6" s="163"/>
      <c r="Q6" s="163"/>
      <c r="R6" s="163"/>
      <c r="S6" s="163"/>
      <c r="T6" s="163"/>
      <c r="U6" s="163"/>
      <c r="V6" s="163"/>
      <c r="W6" s="163"/>
      <c r="X6" s="158"/>
      <c r="Y6" s="158"/>
      <c r="Z6" s="158"/>
      <c r="AA6" s="158"/>
      <c r="AB6" s="158"/>
      <c r="AC6" s="158"/>
      <c r="AD6" s="158"/>
      <c r="AE6" s="158"/>
      <c r="AF6" s="158"/>
      <c r="AG6" s="158"/>
      <c r="AH6" s="158"/>
      <c r="AI6" s="158"/>
      <c r="AJ6" s="158"/>
      <c r="AK6" s="158"/>
      <c r="AL6" s="158"/>
      <c r="AM6" s="154"/>
      <c r="AN6" s="154"/>
    </row>
    <row r="7" spans="1:40" ht="15" customHeight="1">
      <c r="A7" s="542" t="s">
        <v>304</v>
      </c>
      <c r="B7" s="464" t="s">
        <v>155</v>
      </c>
      <c r="C7" s="543" t="s">
        <v>156</v>
      </c>
      <c r="D7" s="464" t="s">
        <v>157</v>
      </c>
      <c r="E7" s="468" t="s">
        <v>158</v>
      </c>
      <c r="F7" s="544" t="s">
        <v>190</v>
      </c>
      <c r="G7" s="544"/>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476" t="s">
        <v>191</v>
      </c>
      <c r="AL7" s="462" t="s">
        <v>192</v>
      </c>
      <c r="AM7" s="478" t="s">
        <v>193</v>
      </c>
      <c r="AN7" s="478"/>
    </row>
    <row r="8" spans="1:40" ht="15" customHeight="1">
      <c r="A8" s="542"/>
      <c r="B8" s="464"/>
      <c r="C8" s="465"/>
      <c r="D8" s="464"/>
      <c r="E8" s="468"/>
      <c r="F8" s="464" t="s">
        <v>100</v>
      </c>
      <c r="G8" s="464"/>
      <c r="H8" s="464"/>
      <c r="I8" s="464"/>
      <c r="J8" s="464"/>
      <c r="K8" s="464"/>
      <c r="L8" s="464"/>
      <c r="M8" s="464" t="s">
        <v>101</v>
      </c>
      <c r="N8" s="464"/>
      <c r="O8" s="464"/>
      <c r="P8" s="464"/>
      <c r="Q8" s="464"/>
      <c r="R8" s="464"/>
      <c r="S8" s="464"/>
      <c r="T8" s="464" t="s">
        <v>102</v>
      </c>
      <c r="U8" s="464"/>
      <c r="V8" s="464"/>
      <c r="W8" s="464"/>
      <c r="X8" s="464"/>
      <c r="Y8" s="464"/>
      <c r="Z8" s="464"/>
      <c r="AA8" s="464" t="s">
        <v>103</v>
      </c>
      <c r="AB8" s="464"/>
      <c r="AC8" s="464"/>
      <c r="AD8" s="464"/>
      <c r="AE8" s="464"/>
      <c r="AF8" s="464"/>
      <c r="AG8" s="464"/>
      <c r="AH8" s="464" t="s">
        <v>104</v>
      </c>
      <c r="AI8" s="464"/>
      <c r="AJ8" s="464"/>
      <c r="AK8" s="476"/>
      <c r="AL8" s="462"/>
      <c r="AM8" s="478"/>
      <c r="AN8" s="478"/>
    </row>
    <row r="9" spans="1:40" ht="15" customHeight="1">
      <c r="A9" s="542"/>
      <c r="B9" s="464"/>
      <c r="C9" s="465"/>
      <c r="D9" s="464"/>
      <c r="E9" s="468"/>
      <c r="F9" s="170">
        <f>DATE($M$2,$S$2,1)</f>
        <v>45413</v>
      </c>
      <c r="G9" s="170">
        <f>DATE($M$2,$S$2,2)</f>
        <v>45414</v>
      </c>
      <c r="H9" s="170">
        <f>DATE($M$2,$S$2,3)</f>
        <v>45415</v>
      </c>
      <c r="I9" s="170">
        <f>DATE($M$2,$S$2,4)</f>
        <v>45416</v>
      </c>
      <c r="J9" s="170">
        <f>DATE($M$2,$S$2,5)</f>
        <v>45417</v>
      </c>
      <c r="K9" s="170">
        <f>DATE($M$2,$S$2,6)</f>
        <v>45418</v>
      </c>
      <c r="L9" s="170">
        <f>DATE($M$2,$S$2,7)</f>
        <v>45419</v>
      </c>
      <c r="M9" s="170">
        <f>DATE($M$2,$S$2,8)</f>
        <v>45420</v>
      </c>
      <c r="N9" s="170">
        <f>DATE($M$2,$S$2,9)</f>
        <v>45421</v>
      </c>
      <c r="O9" s="170">
        <f>DATE($M$2,$S$2,10)</f>
        <v>45422</v>
      </c>
      <c r="P9" s="170">
        <f>DATE($M$2,$S$2,11)</f>
        <v>45423</v>
      </c>
      <c r="Q9" s="170">
        <f>DATE($M$2,$S$2,12)</f>
        <v>45424</v>
      </c>
      <c r="R9" s="170">
        <f>DATE($M$2,$S$2,13)</f>
        <v>45425</v>
      </c>
      <c r="S9" s="170">
        <f>DATE($M$2,$S$2,14)</f>
        <v>45426</v>
      </c>
      <c r="T9" s="170">
        <f>DATE($M$2,$S$2,15)</f>
        <v>45427</v>
      </c>
      <c r="U9" s="170">
        <f>DATE($M$2,$S$2,16)</f>
        <v>45428</v>
      </c>
      <c r="V9" s="170">
        <f>DATE($M$2,$S$2,17)</f>
        <v>45429</v>
      </c>
      <c r="W9" s="170">
        <f>DATE($M$2,$S$2,18)</f>
        <v>45430</v>
      </c>
      <c r="X9" s="170">
        <f>DATE($M$2,$S$2,19)</f>
        <v>45431</v>
      </c>
      <c r="Y9" s="170">
        <f>DATE($M$2,$S$2,20)</f>
        <v>45432</v>
      </c>
      <c r="Z9" s="170">
        <f>DATE($M$2,$S$2,21)</f>
        <v>45433</v>
      </c>
      <c r="AA9" s="170">
        <f>DATE($M$2,$S$2,22)</f>
        <v>45434</v>
      </c>
      <c r="AB9" s="170">
        <f>DATE($M$2,$S$2,23)</f>
        <v>45435</v>
      </c>
      <c r="AC9" s="170">
        <f>DATE($M$2,$S$2,24)</f>
        <v>45436</v>
      </c>
      <c r="AD9" s="170">
        <f>DATE($M$2,$S$2,25)</f>
        <v>45437</v>
      </c>
      <c r="AE9" s="170">
        <f>DATE($M$2,$S$2,26)</f>
        <v>45438</v>
      </c>
      <c r="AF9" s="170">
        <f>DATE($M$2,$S$2,27)</f>
        <v>45439</v>
      </c>
      <c r="AG9" s="170">
        <f>DATE($M$2,$S$2,28)</f>
        <v>45440</v>
      </c>
      <c r="AH9" s="170">
        <f>IF(DAY(EOMONTH(F9,0))&lt;29,"",DATE($M$2,$S$2,29))</f>
        <v>45441</v>
      </c>
      <c r="AI9" s="170">
        <f>IF(DAY(EOMONTH(F9,0))&lt;30,"",DATE($M$2,$S$2,30))</f>
        <v>45442</v>
      </c>
      <c r="AJ9" s="170">
        <f>IF(DAY(EOMONTH(F9,0))&lt;31,"",DATE($M$2,$S$2,31))</f>
        <v>45443</v>
      </c>
      <c r="AK9" s="476"/>
      <c r="AL9" s="462"/>
      <c r="AM9" s="478"/>
      <c r="AN9" s="478"/>
    </row>
    <row r="10" spans="1:40" ht="15" customHeight="1">
      <c r="A10" s="542"/>
      <c r="B10" s="464"/>
      <c r="C10" s="466"/>
      <c r="D10" s="464"/>
      <c r="E10" s="468"/>
      <c r="F10" s="171">
        <f>DATE($M$2,$S$2,1)</f>
        <v>45413</v>
      </c>
      <c r="G10" s="171">
        <f>DATE($M$2,$S$2,2)</f>
        <v>45414</v>
      </c>
      <c r="H10" s="171">
        <f>DATE($M$2,$S$2,3)</f>
        <v>45415</v>
      </c>
      <c r="I10" s="171">
        <f>DATE($M$2,$S$2,4)</f>
        <v>45416</v>
      </c>
      <c r="J10" s="171">
        <f>DATE($M$2,$S$2,5)</f>
        <v>45417</v>
      </c>
      <c r="K10" s="171">
        <f>DATE($M$2,$S$2,6)</f>
        <v>45418</v>
      </c>
      <c r="L10" s="171">
        <f>DATE($M$2,$S$2,7)</f>
        <v>45419</v>
      </c>
      <c r="M10" s="171">
        <f>DATE($M$2,$S$2,8)</f>
        <v>45420</v>
      </c>
      <c r="N10" s="171">
        <f>DATE($M$2,$S$2,9)</f>
        <v>45421</v>
      </c>
      <c r="O10" s="171">
        <f>DATE($M$2,$S$2,10)</f>
        <v>45422</v>
      </c>
      <c r="P10" s="171">
        <f>DATE($M$2,$S$2,11)</f>
        <v>45423</v>
      </c>
      <c r="Q10" s="171">
        <f>DATE($M$2,$S$2,12)</f>
        <v>45424</v>
      </c>
      <c r="R10" s="171">
        <f>DATE($M$2,$S$2,13)</f>
        <v>45425</v>
      </c>
      <c r="S10" s="171">
        <f>DATE($M$2,$S$2,14)</f>
        <v>45426</v>
      </c>
      <c r="T10" s="171">
        <f>DATE($M$2,$S$2,15)</f>
        <v>45427</v>
      </c>
      <c r="U10" s="171">
        <f>DATE($M$2,$S$2,16)</f>
        <v>45428</v>
      </c>
      <c r="V10" s="171">
        <f>DATE($M$2,$S$2,17)</f>
        <v>45429</v>
      </c>
      <c r="W10" s="171">
        <f>DATE($M$2,$S$2,18)</f>
        <v>45430</v>
      </c>
      <c r="X10" s="171">
        <f>DATE($M$2,$S$2,19)</f>
        <v>45431</v>
      </c>
      <c r="Y10" s="171">
        <f>DATE($M$2,$S$2,20)</f>
        <v>45432</v>
      </c>
      <c r="Z10" s="171">
        <f>DATE($M$2,$S$2,21)</f>
        <v>45433</v>
      </c>
      <c r="AA10" s="171">
        <f>DATE($M$2,$S$2,22)</f>
        <v>45434</v>
      </c>
      <c r="AB10" s="171">
        <f>DATE($M$2,$S$2,23)</f>
        <v>45435</v>
      </c>
      <c r="AC10" s="171">
        <f>DATE($M$2,$S$2,24)</f>
        <v>45436</v>
      </c>
      <c r="AD10" s="171">
        <f>DATE($M$2,$S$2,25)</f>
        <v>45437</v>
      </c>
      <c r="AE10" s="171">
        <f>DATE($M$2,$S$2,26)</f>
        <v>45438</v>
      </c>
      <c r="AF10" s="171">
        <f>DATE($M$2,$S$2,27)</f>
        <v>45439</v>
      </c>
      <c r="AG10" s="171">
        <f>DATE($M$2,$S$2,28)</f>
        <v>45440</v>
      </c>
      <c r="AH10" s="171">
        <f>IF(DAY(EOMONTH(F10,0))&lt;29,"",DATE($M$2,$S$2,29))</f>
        <v>45441</v>
      </c>
      <c r="AI10" s="171">
        <f>IF(DAY(EOMONTH(F10,0))&lt;30,"",DATE($M$2,$S$2,30))</f>
        <v>45442</v>
      </c>
      <c r="AJ10" s="171">
        <f>IF(DAY(EOMONTH(F10,0))&lt;31,"",DATE($M$2,$S$2,31))</f>
        <v>45443</v>
      </c>
      <c r="AK10" s="476"/>
      <c r="AL10" s="462"/>
      <c r="AM10" s="478"/>
      <c r="AN10" s="478"/>
    </row>
    <row r="11" spans="1:40" ht="18" customHeight="1">
      <c r="A11" s="227"/>
      <c r="B11" s="173" t="s">
        <v>106</v>
      </c>
      <c r="C11" s="174" t="s">
        <v>183</v>
      </c>
      <c r="D11" s="175"/>
      <c r="E11" s="176"/>
      <c r="F11" s="177"/>
      <c r="G11" s="177"/>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8">
        <f>+SUM(F11:AJ11)</f>
        <v>0</v>
      </c>
      <c r="AL11" s="179">
        <f>IF($AK$3="４週",AK11/4,AK11/(DAY(EOMONTH($F$9,0))/7))</f>
        <v>0</v>
      </c>
      <c r="AM11" s="470"/>
      <c r="AN11" s="470"/>
    </row>
    <row r="12" spans="1:40" ht="18" customHeight="1">
      <c r="A12" s="227"/>
      <c r="B12" s="173" t="s">
        <v>109</v>
      </c>
      <c r="C12" s="174" t="s">
        <v>184</v>
      </c>
      <c r="D12" s="175"/>
      <c r="E12" s="176"/>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8">
        <f t="shared" ref="AK12:AK31" si="0">+SUM(F12:AJ12)</f>
        <v>0</v>
      </c>
      <c r="AL12" s="179">
        <f>IF($AK$3="４週",AK12/4,AK12/(DAY(EOMONTH($F$9,0))/7))</f>
        <v>0</v>
      </c>
      <c r="AM12" s="470"/>
      <c r="AN12" s="470"/>
    </row>
    <row r="13" spans="1:40" ht="18" customHeight="1">
      <c r="A13" s="227"/>
      <c r="B13" s="173" t="s">
        <v>119</v>
      </c>
      <c r="C13" s="174" t="s">
        <v>184</v>
      </c>
      <c r="D13" s="175"/>
      <c r="E13" s="176"/>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8">
        <f t="shared" si="0"/>
        <v>0</v>
      </c>
      <c r="AL13" s="179">
        <f>IF($AK$3="４週",AK13/4,AK13/(DAY(EOMONTH($F$9,0))/7))</f>
        <v>0</v>
      </c>
      <c r="AM13" s="470"/>
      <c r="AN13" s="470"/>
    </row>
    <row r="14" spans="1:40" ht="18" customHeight="1">
      <c r="A14" s="227"/>
      <c r="B14" s="173" t="s">
        <v>234</v>
      </c>
      <c r="C14" s="174" t="s">
        <v>186</v>
      </c>
      <c r="D14" s="175"/>
      <c r="E14" s="176"/>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8">
        <f t="shared" si="0"/>
        <v>0</v>
      </c>
      <c r="AL14" s="179">
        <f>IF($AK$3="４週",AK14/4,AK14/(DAY(EOMONTH($F$9,0))/7))</f>
        <v>0</v>
      </c>
      <c r="AM14" s="470"/>
      <c r="AN14" s="470"/>
    </row>
    <row r="15" spans="1:40" ht="18" customHeight="1">
      <c r="A15" s="227"/>
      <c r="B15" s="173"/>
      <c r="C15" s="174"/>
      <c r="D15" s="175"/>
      <c r="E15" s="176"/>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8">
        <f t="shared" si="0"/>
        <v>0</v>
      </c>
      <c r="AL15" s="179">
        <f t="shared" ref="AL15:AL30" si="1">IF($AK$3="４週",AK15/4,AK15/(DAY(EOMONTH($F$9,0))/7))</f>
        <v>0</v>
      </c>
      <c r="AM15" s="470"/>
      <c r="AN15" s="470"/>
    </row>
    <row r="16" spans="1:40" ht="18" customHeight="1">
      <c r="A16" s="227"/>
      <c r="B16" s="173"/>
      <c r="C16" s="174"/>
      <c r="D16" s="175"/>
      <c r="E16" s="176"/>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8">
        <f t="shared" si="0"/>
        <v>0</v>
      </c>
      <c r="AL16" s="179">
        <f t="shared" si="1"/>
        <v>0</v>
      </c>
      <c r="AM16" s="470"/>
      <c r="AN16" s="470"/>
    </row>
    <row r="17" spans="1:40" ht="18" customHeight="1">
      <c r="A17" s="227"/>
      <c r="B17" s="173"/>
      <c r="C17" s="174"/>
      <c r="D17" s="175"/>
      <c r="E17" s="176"/>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8">
        <f t="shared" si="0"/>
        <v>0</v>
      </c>
      <c r="AL17" s="179">
        <f t="shared" si="1"/>
        <v>0</v>
      </c>
      <c r="AM17" s="470"/>
      <c r="AN17" s="470"/>
    </row>
    <row r="18" spans="1:40" ht="18" customHeight="1">
      <c r="A18" s="227"/>
      <c r="B18" s="173"/>
      <c r="C18" s="174"/>
      <c r="D18" s="175"/>
      <c r="E18" s="176"/>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8">
        <f t="shared" si="0"/>
        <v>0</v>
      </c>
      <c r="AL18" s="179">
        <f t="shared" si="1"/>
        <v>0</v>
      </c>
      <c r="AM18" s="470"/>
      <c r="AN18" s="470"/>
    </row>
    <row r="19" spans="1:40" ht="18" customHeight="1">
      <c r="A19" s="227"/>
      <c r="B19" s="173"/>
      <c r="C19" s="174"/>
      <c r="D19" s="175"/>
      <c r="E19" s="176"/>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8">
        <f t="shared" si="0"/>
        <v>0</v>
      </c>
      <c r="AL19" s="179">
        <f t="shared" si="1"/>
        <v>0</v>
      </c>
      <c r="AM19" s="470"/>
      <c r="AN19" s="470"/>
    </row>
    <row r="20" spans="1:40" ht="18" customHeight="1">
      <c r="A20" s="227"/>
      <c r="B20" s="173"/>
      <c r="C20" s="174"/>
      <c r="D20" s="175"/>
      <c r="E20" s="176"/>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8">
        <f t="shared" si="0"/>
        <v>0</v>
      </c>
      <c r="AL20" s="179">
        <f t="shared" si="1"/>
        <v>0</v>
      </c>
      <c r="AM20" s="470"/>
      <c r="AN20" s="470"/>
    </row>
    <row r="21" spans="1:40" ht="18" customHeight="1">
      <c r="A21" s="227"/>
      <c r="B21" s="173"/>
      <c r="C21" s="174"/>
      <c r="D21" s="175"/>
      <c r="E21" s="176"/>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8">
        <f t="shared" si="0"/>
        <v>0</v>
      </c>
      <c r="AL21" s="179">
        <f t="shared" si="1"/>
        <v>0</v>
      </c>
      <c r="AM21" s="470"/>
      <c r="AN21" s="470"/>
    </row>
    <row r="22" spans="1:40" ht="18" customHeight="1">
      <c r="A22" s="227"/>
      <c r="B22" s="173"/>
      <c r="C22" s="174"/>
      <c r="D22" s="175"/>
      <c r="E22" s="176"/>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8">
        <f t="shared" si="0"/>
        <v>0</v>
      </c>
      <c r="AL22" s="179">
        <f t="shared" si="1"/>
        <v>0</v>
      </c>
      <c r="AM22" s="470"/>
      <c r="AN22" s="470"/>
    </row>
    <row r="23" spans="1:40" ht="18" customHeight="1">
      <c r="A23" s="227"/>
      <c r="B23" s="173"/>
      <c r="C23" s="174"/>
      <c r="D23" s="175"/>
      <c r="E23" s="176"/>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8">
        <f t="shared" si="0"/>
        <v>0</v>
      </c>
      <c r="AL23" s="179">
        <f t="shared" si="1"/>
        <v>0</v>
      </c>
      <c r="AM23" s="470"/>
      <c r="AN23" s="470"/>
    </row>
    <row r="24" spans="1:40" ht="18" customHeight="1">
      <c r="A24" s="227"/>
      <c r="B24" s="173"/>
      <c r="C24" s="174"/>
      <c r="D24" s="175"/>
      <c r="E24" s="176"/>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8">
        <f t="shared" si="0"/>
        <v>0</v>
      </c>
      <c r="AL24" s="179">
        <f t="shared" si="1"/>
        <v>0</v>
      </c>
      <c r="AM24" s="470"/>
      <c r="AN24" s="470"/>
    </row>
    <row r="25" spans="1:40" ht="18" customHeight="1">
      <c r="A25" s="227"/>
      <c r="B25" s="173"/>
      <c r="C25" s="174"/>
      <c r="D25" s="175"/>
      <c r="E25" s="176"/>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8">
        <f t="shared" si="0"/>
        <v>0</v>
      </c>
      <c r="AL25" s="179">
        <f t="shared" si="1"/>
        <v>0</v>
      </c>
      <c r="AM25" s="470"/>
      <c r="AN25" s="470"/>
    </row>
    <row r="26" spans="1:40" ht="18" customHeight="1">
      <c r="A26" s="227"/>
      <c r="B26" s="173"/>
      <c r="C26" s="174"/>
      <c r="D26" s="175"/>
      <c r="E26" s="176"/>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8">
        <f t="shared" si="0"/>
        <v>0</v>
      </c>
      <c r="AL26" s="179">
        <f t="shared" si="1"/>
        <v>0</v>
      </c>
      <c r="AM26" s="470"/>
      <c r="AN26" s="470"/>
    </row>
    <row r="27" spans="1:40" ht="18" customHeight="1">
      <c r="A27" s="227"/>
      <c r="B27" s="173"/>
      <c r="C27" s="174"/>
      <c r="D27" s="175"/>
      <c r="E27" s="176"/>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8">
        <f t="shared" si="0"/>
        <v>0</v>
      </c>
      <c r="AL27" s="179">
        <f t="shared" si="1"/>
        <v>0</v>
      </c>
      <c r="AM27" s="470"/>
      <c r="AN27" s="470"/>
    </row>
    <row r="28" spans="1:40" ht="18" customHeight="1">
      <c r="A28" s="227"/>
      <c r="B28" s="173"/>
      <c r="C28" s="174"/>
      <c r="D28" s="175"/>
      <c r="E28" s="176"/>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8">
        <f t="shared" si="0"/>
        <v>0</v>
      </c>
      <c r="AL28" s="179">
        <f t="shared" si="1"/>
        <v>0</v>
      </c>
      <c r="AM28" s="470"/>
      <c r="AN28" s="470"/>
    </row>
    <row r="29" spans="1:40" ht="18" customHeight="1">
      <c r="A29" s="227"/>
      <c r="B29" s="173"/>
      <c r="C29" s="174"/>
      <c r="D29" s="175"/>
      <c r="E29" s="176"/>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8">
        <f t="shared" si="0"/>
        <v>0</v>
      </c>
      <c r="AL29" s="179">
        <f t="shared" si="1"/>
        <v>0</v>
      </c>
      <c r="AM29" s="470"/>
      <c r="AN29" s="470"/>
    </row>
    <row r="30" spans="1:40" ht="18" customHeight="1">
      <c r="A30" s="227"/>
      <c r="B30" s="173"/>
      <c r="C30" s="174"/>
      <c r="D30" s="175"/>
      <c r="E30" s="176"/>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8">
        <f t="shared" si="0"/>
        <v>0</v>
      </c>
      <c r="AL30" s="179">
        <f t="shared" si="1"/>
        <v>0</v>
      </c>
      <c r="AM30" s="470"/>
      <c r="AN30" s="470"/>
    </row>
    <row r="31" spans="1:40" ht="18" customHeight="1">
      <c r="A31" s="468" t="s">
        <v>91</v>
      </c>
      <c r="B31" s="452"/>
      <c r="C31" s="452"/>
      <c r="D31" s="452"/>
      <c r="E31" s="452"/>
      <c r="F31" s="180">
        <f>+SUM(F11:F30)</f>
        <v>0</v>
      </c>
      <c r="G31" s="180">
        <f t="shared" ref="G31:AJ31" si="2">+SUM(G11:G30)</f>
        <v>0</v>
      </c>
      <c r="H31" s="180">
        <f t="shared" si="2"/>
        <v>0</v>
      </c>
      <c r="I31" s="180">
        <f t="shared" si="2"/>
        <v>0</v>
      </c>
      <c r="J31" s="180">
        <f t="shared" si="2"/>
        <v>0</v>
      </c>
      <c r="K31" s="180">
        <f t="shared" si="2"/>
        <v>0</v>
      </c>
      <c r="L31" s="180">
        <f t="shared" si="2"/>
        <v>0</v>
      </c>
      <c r="M31" s="180">
        <f t="shared" si="2"/>
        <v>0</v>
      </c>
      <c r="N31" s="180">
        <f t="shared" si="2"/>
        <v>0</v>
      </c>
      <c r="O31" s="180">
        <f t="shared" si="2"/>
        <v>0</v>
      </c>
      <c r="P31" s="180">
        <f t="shared" si="2"/>
        <v>0</v>
      </c>
      <c r="Q31" s="180">
        <f t="shared" si="2"/>
        <v>0</v>
      </c>
      <c r="R31" s="180">
        <f t="shared" si="2"/>
        <v>0</v>
      </c>
      <c r="S31" s="180">
        <f t="shared" si="2"/>
        <v>0</v>
      </c>
      <c r="T31" s="180">
        <f t="shared" si="2"/>
        <v>0</v>
      </c>
      <c r="U31" s="180">
        <f t="shared" si="2"/>
        <v>0</v>
      </c>
      <c r="V31" s="180">
        <f t="shared" si="2"/>
        <v>0</v>
      </c>
      <c r="W31" s="180">
        <f t="shared" si="2"/>
        <v>0</v>
      </c>
      <c r="X31" s="180">
        <f t="shared" si="2"/>
        <v>0</v>
      </c>
      <c r="Y31" s="180">
        <f t="shared" si="2"/>
        <v>0</v>
      </c>
      <c r="Z31" s="180">
        <f t="shared" si="2"/>
        <v>0</v>
      </c>
      <c r="AA31" s="180">
        <f t="shared" si="2"/>
        <v>0</v>
      </c>
      <c r="AB31" s="180">
        <f t="shared" si="2"/>
        <v>0</v>
      </c>
      <c r="AC31" s="180">
        <f t="shared" si="2"/>
        <v>0</v>
      </c>
      <c r="AD31" s="180">
        <f t="shared" si="2"/>
        <v>0</v>
      </c>
      <c r="AE31" s="180">
        <f t="shared" si="2"/>
        <v>0</v>
      </c>
      <c r="AF31" s="180">
        <f t="shared" si="2"/>
        <v>0</v>
      </c>
      <c r="AG31" s="180">
        <f t="shared" si="2"/>
        <v>0</v>
      </c>
      <c r="AH31" s="180">
        <f t="shared" si="2"/>
        <v>0</v>
      </c>
      <c r="AI31" s="180">
        <f t="shared" si="2"/>
        <v>0</v>
      </c>
      <c r="AJ31" s="180">
        <f t="shared" si="2"/>
        <v>0</v>
      </c>
      <c r="AK31" s="178">
        <f t="shared" si="0"/>
        <v>0</v>
      </c>
      <c r="AL31" s="179">
        <f>IF($AK$3="４週",AK31/4,AK31/(DAY(EOMONTH($F$9,0))/7))</f>
        <v>0</v>
      </c>
      <c r="AM31" s="545"/>
      <c r="AN31" s="545"/>
    </row>
    <row r="32" spans="1:40" ht="18" customHeight="1">
      <c r="A32" s="452" t="s">
        <v>93</v>
      </c>
      <c r="B32" s="452"/>
      <c r="C32" s="452"/>
      <c r="D32" s="452"/>
      <c r="E32" s="453"/>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0"/>
      <c r="AL32" s="182"/>
      <c r="AM32" s="545"/>
      <c r="AN32" s="545"/>
    </row>
    <row r="33" spans="1:43" ht="15" customHeight="1">
      <c r="A33" s="163"/>
      <c r="B33" s="163"/>
      <c r="C33" s="163"/>
      <c r="D33" s="163"/>
      <c r="E33" s="16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63"/>
      <c r="AL33" s="163"/>
      <c r="AM33" s="154"/>
    </row>
    <row r="34" spans="1:43" ht="15" customHeight="1">
      <c r="A34" s="163"/>
      <c r="B34" s="163"/>
      <c r="C34" s="163"/>
      <c r="D34" s="163"/>
      <c r="E34" s="16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63"/>
      <c r="AL34" s="163"/>
      <c r="AM34" s="154"/>
    </row>
    <row r="35" spans="1:43" ht="15" customHeight="1">
      <c r="A35" s="163"/>
      <c r="B35" s="163"/>
      <c r="C35" s="163"/>
      <c r="D35" s="163"/>
      <c r="E35" s="16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63"/>
      <c r="AL35" s="163"/>
      <c r="AM35" s="154"/>
    </row>
    <row r="36" spans="1:43" ht="21" customHeight="1" thickBot="1">
      <c r="A36" s="153" t="s">
        <v>199</v>
      </c>
      <c r="B36" s="163"/>
      <c r="C36" s="163"/>
      <c r="D36" s="163"/>
      <c r="E36" s="163"/>
      <c r="F36" s="163"/>
      <c r="G36" s="183"/>
      <c r="H36" s="183"/>
      <c r="I36" s="183"/>
      <c r="J36" s="183"/>
      <c r="K36" s="183"/>
      <c r="L36" s="183"/>
      <c r="M36" s="183"/>
      <c r="N36" s="183"/>
      <c r="O36" s="183"/>
      <c r="AM36" s="163"/>
      <c r="AN36" s="154"/>
    </row>
    <row r="37" spans="1:43" ht="24.95" customHeight="1">
      <c r="A37" s="464"/>
      <c r="B37" s="464"/>
      <c r="C37" s="464"/>
      <c r="D37" s="204">
        <v>4</v>
      </c>
      <c r="E37" s="204">
        <v>5</v>
      </c>
      <c r="F37" s="488">
        <v>6</v>
      </c>
      <c r="G37" s="488"/>
      <c r="H37" s="488"/>
      <c r="I37" s="488">
        <v>7</v>
      </c>
      <c r="J37" s="488"/>
      <c r="K37" s="488"/>
      <c r="L37" s="488">
        <v>8</v>
      </c>
      <c r="M37" s="488"/>
      <c r="N37" s="488"/>
      <c r="O37" s="488">
        <v>9</v>
      </c>
      <c r="P37" s="488"/>
      <c r="Q37" s="488"/>
      <c r="R37" s="488">
        <v>10</v>
      </c>
      <c r="S37" s="488"/>
      <c r="T37" s="488"/>
      <c r="U37" s="488">
        <v>11</v>
      </c>
      <c r="V37" s="488"/>
      <c r="W37" s="488"/>
      <c r="X37" s="488">
        <v>12</v>
      </c>
      <c r="Y37" s="488"/>
      <c r="Z37" s="488"/>
      <c r="AA37" s="488">
        <v>1</v>
      </c>
      <c r="AB37" s="488"/>
      <c r="AC37" s="488"/>
      <c r="AD37" s="488">
        <v>2</v>
      </c>
      <c r="AE37" s="488"/>
      <c r="AF37" s="488"/>
      <c r="AG37" s="488">
        <v>3</v>
      </c>
      <c r="AH37" s="488"/>
      <c r="AI37" s="488"/>
      <c r="AJ37" s="464" t="s">
        <v>147</v>
      </c>
      <c r="AK37" s="468"/>
      <c r="AL37" s="205" t="s">
        <v>202</v>
      </c>
      <c r="AM37" s="206"/>
      <c r="AN37" s="206"/>
      <c r="AO37" s="206"/>
      <c r="AP37" s="206"/>
      <c r="AQ37" s="206"/>
    </row>
    <row r="38" spans="1:43" ht="18" customHeight="1">
      <c r="A38" s="506" t="s">
        <v>205</v>
      </c>
      <c r="B38" s="506"/>
      <c r="C38" s="506"/>
      <c r="D38" s="177"/>
      <c r="E38" s="177"/>
      <c r="F38" s="498"/>
      <c r="G38" s="498"/>
      <c r="H38" s="498"/>
      <c r="I38" s="498"/>
      <c r="J38" s="498"/>
      <c r="K38" s="498"/>
      <c r="L38" s="498"/>
      <c r="M38" s="498"/>
      <c r="N38" s="498"/>
      <c r="O38" s="498"/>
      <c r="P38" s="498"/>
      <c r="Q38" s="498"/>
      <c r="R38" s="498"/>
      <c r="S38" s="498"/>
      <c r="T38" s="498"/>
      <c r="U38" s="498"/>
      <c r="V38" s="498"/>
      <c r="W38" s="498"/>
      <c r="X38" s="498"/>
      <c r="Y38" s="498"/>
      <c r="Z38" s="498"/>
      <c r="AA38" s="498"/>
      <c r="AB38" s="498"/>
      <c r="AC38" s="498"/>
      <c r="AD38" s="498"/>
      <c r="AE38" s="498"/>
      <c r="AF38" s="498"/>
      <c r="AG38" s="498"/>
      <c r="AH38" s="498"/>
      <c r="AI38" s="498"/>
      <c r="AJ38" s="499">
        <f>SUM(D38:AI38)</f>
        <v>0</v>
      </c>
      <c r="AK38" s="500"/>
      <c r="AL38" s="504" t="e">
        <f>ROUNDUP(AJ38/AJ39,1)</f>
        <v>#DIV/0!</v>
      </c>
      <c r="AM38" s="206"/>
      <c r="AN38" s="206"/>
      <c r="AO38" s="206"/>
      <c r="AP38" s="206"/>
      <c r="AQ38" s="206"/>
    </row>
    <row r="39" spans="1:43" ht="18" customHeight="1" thickBot="1">
      <c r="A39" s="506" t="s">
        <v>200</v>
      </c>
      <c r="B39" s="506"/>
      <c r="C39" s="506"/>
      <c r="D39" s="177"/>
      <c r="E39" s="177"/>
      <c r="F39" s="498"/>
      <c r="G39" s="498"/>
      <c r="H39" s="498"/>
      <c r="I39" s="498"/>
      <c r="J39" s="498"/>
      <c r="K39" s="498"/>
      <c r="L39" s="498"/>
      <c r="M39" s="498"/>
      <c r="N39" s="498"/>
      <c r="O39" s="498"/>
      <c r="P39" s="498"/>
      <c r="Q39" s="498"/>
      <c r="R39" s="498"/>
      <c r="S39" s="498"/>
      <c r="T39" s="498"/>
      <c r="U39" s="498"/>
      <c r="V39" s="498"/>
      <c r="W39" s="498"/>
      <c r="X39" s="498"/>
      <c r="Y39" s="498"/>
      <c r="Z39" s="498"/>
      <c r="AA39" s="498"/>
      <c r="AB39" s="498"/>
      <c r="AC39" s="498"/>
      <c r="AD39" s="498"/>
      <c r="AE39" s="498"/>
      <c r="AF39" s="498"/>
      <c r="AG39" s="498"/>
      <c r="AH39" s="498"/>
      <c r="AI39" s="498"/>
      <c r="AJ39" s="499">
        <f>+SUM(D39:AI39)</f>
        <v>0</v>
      </c>
      <c r="AK39" s="500"/>
      <c r="AL39" s="505"/>
      <c r="AM39" s="206"/>
      <c r="AN39" s="206"/>
      <c r="AO39" s="206"/>
      <c r="AP39" s="206"/>
      <c r="AQ39" s="206"/>
    </row>
    <row r="40" spans="1:43" ht="5.0999999999999996" customHeight="1">
      <c r="A40" s="207"/>
      <c r="B40" s="207"/>
      <c r="C40" s="207"/>
      <c r="D40" s="206"/>
      <c r="E40" s="206"/>
      <c r="F40" s="206"/>
      <c r="G40" s="206"/>
      <c r="H40" s="206"/>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208"/>
      <c r="AK40" s="183"/>
      <c r="AL40" s="163"/>
      <c r="AM40" s="163"/>
      <c r="AN40" s="154"/>
    </row>
    <row r="41" spans="1:43" ht="18" customHeight="1">
      <c r="A41" s="153" t="s">
        <v>201</v>
      </c>
      <c r="B41" s="183"/>
      <c r="D41" s="183"/>
      <c r="E41" s="183"/>
      <c r="F41" s="183"/>
      <c r="G41" s="183"/>
      <c r="H41" s="183"/>
      <c r="I41" s="206"/>
      <c r="J41" s="206"/>
      <c r="K41" s="206"/>
      <c r="L41" s="206"/>
      <c r="M41" s="206"/>
      <c r="N41" s="206"/>
      <c r="O41" s="183"/>
      <c r="P41" s="183"/>
      <c r="Q41" s="183"/>
      <c r="R41" s="183"/>
      <c r="S41" s="183"/>
      <c r="T41" s="183"/>
      <c r="U41" s="183"/>
      <c r="V41" s="183"/>
      <c r="W41" s="163"/>
      <c r="X41" s="183"/>
      <c r="Y41" s="183"/>
      <c r="Z41" s="183"/>
      <c r="AA41" s="183"/>
      <c r="AB41" s="183"/>
      <c r="AC41" s="183"/>
      <c r="AD41" s="183"/>
      <c r="AE41" s="183"/>
      <c r="AF41" s="183"/>
      <c r="AG41" s="183"/>
      <c r="AH41" s="183"/>
      <c r="AI41" s="183"/>
      <c r="AJ41" s="208"/>
      <c r="AK41" s="183"/>
      <c r="AL41" s="163"/>
      <c r="AM41" s="163"/>
      <c r="AN41" s="154"/>
    </row>
    <row r="42" spans="1:43" ht="24.95" customHeight="1">
      <c r="A42" s="464" t="s">
        <v>195</v>
      </c>
      <c r="B42" s="464"/>
      <c r="C42" s="464" t="s">
        <v>109</v>
      </c>
      <c r="D42" s="464"/>
      <c r="E42" s="462" t="s">
        <v>209</v>
      </c>
      <c r="F42" s="462"/>
      <c r="G42" s="462"/>
      <c r="H42" s="462"/>
      <c r="I42" s="206"/>
      <c r="J42" s="206"/>
      <c r="K42" s="206"/>
      <c r="L42" s="206"/>
      <c r="M42" s="206"/>
      <c r="N42" s="206"/>
      <c r="O42" s="206"/>
      <c r="P42" s="206"/>
      <c r="Q42" s="206"/>
      <c r="R42" s="206"/>
      <c r="S42" s="206"/>
      <c r="T42" s="206"/>
      <c r="U42" s="206"/>
      <c r="W42" s="163"/>
      <c r="X42" s="183"/>
      <c r="Y42" s="183"/>
      <c r="Z42" s="183"/>
      <c r="AA42" s="183"/>
      <c r="AB42" s="183"/>
      <c r="AC42" s="183"/>
      <c r="AD42" s="183"/>
      <c r="AE42" s="183"/>
      <c r="AF42" s="183"/>
      <c r="AG42" s="183"/>
      <c r="AH42" s="183"/>
      <c r="AI42" s="183"/>
      <c r="AJ42" s="208"/>
      <c r="AK42" s="183"/>
      <c r="AL42" s="163"/>
      <c r="AM42" s="163"/>
      <c r="AN42" s="154"/>
    </row>
    <row r="43" spans="1:43" ht="18" customHeight="1">
      <c r="A43" s="462" t="s">
        <v>203</v>
      </c>
      <c r="B43" s="462"/>
      <c r="C43" s="508" t="e">
        <f>ROUNDDOWN(IF(AL38&lt;=60,1,1+ROUNDUP((AL38-60)/40,0)),1)</f>
        <v>#DIV/0!</v>
      </c>
      <c r="D43" s="508"/>
      <c r="E43" s="508" t="e">
        <f>ROUNDDOWN(AL38/40,1)</f>
        <v>#DIV/0!</v>
      </c>
      <c r="F43" s="508"/>
      <c r="G43" s="508"/>
      <c r="H43" s="508"/>
      <c r="I43" s="206"/>
      <c r="J43" s="206"/>
      <c r="K43" s="206"/>
      <c r="L43" s="206"/>
      <c r="M43" s="206"/>
      <c r="N43" s="206"/>
      <c r="O43" s="206"/>
      <c r="P43" s="206"/>
      <c r="Q43" s="206"/>
      <c r="R43" s="206"/>
      <c r="S43" s="206"/>
      <c r="T43" s="206"/>
      <c r="U43" s="206"/>
      <c r="W43" s="163"/>
      <c r="X43" s="183"/>
      <c r="Y43" s="183"/>
      <c r="Z43" s="183"/>
      <c r="AA43" s="183"/>
      <c r="AB43" s="183"/>
      <c r="AC43" s="183"/>
      <c r="AD43" s="183"/>
      <c r="AE43" s="183"/>
      <c r="AF43" s="183"/>
      <c r="AG43" s="183"/>
      <c r="AH43" s="183"/>
      <c r="AI43" s="183"/>
      <c r="AJ43" s="208"/>
      <c r="AK43" s="183"/>
      <c r="AL43" s="163"/>
      <c r="AM43" s="163"/>
      <c r="AN43" s="154"/>
    </row>
    <row r="44" spans="1:43" ht="5.0999999999999996" customHeight="1">
      <c r="A44" s="207"/>
      <c r="B44" s="207"/>
      <c r="C44" s="207"/>
      <c r="D44" s="207"/>
      <c r="E44" s="207"/>
      <c r="F44" s="207"/>
      <c r="G44" s="207"/>
      <c r="H44" s="207"/>
      <c r="I44" s="207"/>
      <c r="J44" s="183"/>
      <c r="K44" s="183"/>
      <c r="L44" s="183"/>
      <c r="M44" s="208"/>
      <c r="N44" s="183"/>
      <c r="O44" s="183"/>
      <c r="P44" s="183"/>
      <c r="Q44" s="206"/>
      <c r="W44" s="163"/>
      <c r="X44" s="183"/>
      <c r="Y44" s="183"/>
      <c r="Z44" s="183"/>
      <c r="AA44" s="183"/>
      <c r="AB44" s="183"/>
      <c r="AC44" s="183"/>
      <c r="AD44" s="183"/>
      <c r="AE44" s="183"/>
      <c r="AF44" s="183"/>
      <c r="AG44" s="183"/>
      <c r="AH44" s="183"/>
      <c r="AI44" s="183"/>
      <c r="AJ44" s="208"/>
      <c r="AK44" s="183"/>
      <c r="AL44" s="163"/>
      <c r="AM44" s="163"/>
      <c r="AN44" s="154"/>
    </row>
    <row r="45" spans="1:43" ht="21" customHeight="1">
      <c r="A45" s="153" t="s">
        <v>204</v>
      </c>
      <c r="B45" s="157"/>
      <c r="C45" s="158"/>
      <c r="D45" s="158"/>
      <c r="E45" s="158"/>
      <c r="F45" s="158"/>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8"/>
      <c r="AM45" s="158"/>
      <c r="AN45" s="154"/>
    </row>
    <row r="46" spans="1:43" ht="24.95" customHeight="1">
      <c r="A46" s="154"/>
      <c r="B46" s="163"/>
      <c r="C46" s="501" t="s">
        <v>286</v>
      </c>
      <c r="D46" s="502"/>
      <c r="E46" s="509" t="s">
        <v>287</v>
      </c>
      <c r="F46" s="509"/>
      <c r="G46" s="509"/>
      <c r="H46" s="509"/>
      <c r="I46" s="501" t="s">
        <v>292</v>
      </c>
      <c r="J46" s="502"/>
      <c r="K46" s="502"/>
      <c r="L46" s="502"/>
      <c r="M46" s="502"/>
      <c r="N46" s="503"/>
      <c r="O46" s="501" t="s">
        <v>288</v>
      </c>
      <c r="P46" s="502"/>
      <c r="Q46" s="502"/>
      <c r="R46" s="502"/>
      <c r="S46" s="502"/>
      <c r="T46" s="503"/>
      <c r="U46" s="501" t="s">
        <v>289</v>
      </c>
      <c r="V46" s="502"/>
      <c r="W46" s="502"/>
      <c r="X46" s="502"/>
      <c r="Y46" s="502"/>
      <c r="Z46" s="503"/>
      <c r="AA46" s="501" t="s">
        <v>289</v>
      </c>
      <c r="AB46" s="502"/>
      <c r="AC46" s="502"/>
      <c r="AD46" s="502"/>
      <c r="AE46" s="502"/>
      <c r="AF46" s="503"/>
      <c r="AG46" s="509" t="s">
        <v>289</v>
      </c>
      <c r="AH46" s="509"/>
      <c r="AI46" s="509"/>
      <c r="AJ46" s="509"/>
      <c r="AK46" s="509"/>
      <c r="AL46" s="509" t="s">
        <v>289</v>
      </c>
      <c r="AM46" s="509"/>
      <c r="AN46" s="154"/>
    </row>
    <row r="47" spans="1:43" ht="24.95" customHeight="1">
      <c r="A47" s="154"/>
      <c r="B47" s="168" t="s">
        <v>194</v>
      </c>
      <c r="C47" s="501" t="e">
        <f>IF($AK$3="４週",SUMIFS($AK$11:$AK$30,$B$11:$B$30,C46)/4/$AH$5,IF($AK$3="歴月",SUMIFS($AK$11:$AK$30,$B$11:$B$30,C46)/$AL$5,"記載する期間を選択してください"))</f>
        <v>#DIV/0!</v>
      </c>
      <c r="D47" s="503"/>
      <c r="E47" s="501" t="e">
        <f>IF($AK$3="４週",SUMIFS($AK$11:$AK$30,$B$11:$B$30,E46)/4/$AH$5,IF($AK$3="歴月",SUMIFS($AK$11:$AK$30,$B$11:$B$30,E46)/$AL$5,"記載する期間を選択してください"))</f>
        <v>#DIV/0!</v>
      </c>
      <c r="F47" s="502"/>
      <c r="G47" s="502"/>
      <c r="H47" s="503"/>
      <c r="I47" s="501" t="e">
        <f>IF($AK$3="４週",SUMIFS($AK$11:$AK$30,$B$11:$B$30,I46)/4/$AH$5,IF($AK$3="歴月",SUMIFS($AK$11:$AK$30,$B$11:$B$30,I46)/$AL$5,"記載する期間を選択してください"))</f>
        <v>#DIV/0!</v>
      </c>
      <c r="J47" s="502"/>
      <c r="K47" s="502"/>
      <c r="L47" s="502"/>
      <c r="M47" s="502"/>
      <c r="N47" s="503"/>
      <c r="O47" s="501" t="e">
        <f>IF($AK$3="４週",SUMIFS($AK$11:$AK$30,$B$11:$B$30,O46)/4/$AH$5,IF($AK$3="歴月",SUMIFS($AK$11:$AK$30,$B$11:$B$30,O46)/$AL$5,"記載する期間を選択してください"))</f>
        <v>#DIV/0!</v>
      </c>
      <c r="P47" s="502"/>
      <c r="Q47" s="502"/>
      <c r="R47" s="502"/>
      <c r="S47" s="502"/>
      <c r="T47" s="503"/>
      <c r="U47" s="501" t="e">
        <f>IF($AK$3="４週",SUMIFS($AK$11:$AK$30,$B$11:$B$30,U46)/4/$AH$5,IF($AK$3="歴月",SUMIFS($AK$11:$AK$30,$B$11:$B$30,U46)/$AL$5,"記載する期間を選択してください"))</f>
        <v>#DIV/0!</v>
      </c>
      <c r="V47" s="502"/>
      <c r="W47" s="502"/>
      <c r="X47" s="502"/>
      <c r="Y47" s="502"/>
      <c r="Z47" s="503"/>
      <c r="AA47" s="501" t="e">
        <f>IF($AK$3="４週",SUMIFS($AK$11:$AK$30,$B$11:$B$30,AA46)/4/$AH$5,IF($AK$3="歴月",SUMIFS($AK$11:$AK$30,$B$11:$B$30,AA46)/$AL$5,"記載する期間を選択してください"))</f>
        <v>#DIV/0!</v>
      </c>
      <c r="AB47" s="502"/>
      <c r="AC47" s="502"/>
      <c r="AD47" s="502"/>
      <c r="AE47" s="502"/>
      <c r="AF47" s="503"/>
      <c r="AG47" s="501" t="e">
        <f>IF($AK$3="４週",SUMIFS($AK$11:$AK$30,$B$11:$B$30,AG46)/4/$AH$5,IF($AK$3="歴月",SUMIFS($AK$11:$AK$30,$B$11:$B$30,AG46)/$AL$5,"記載する期間を選択してください"))</f>
        <v>#DIV/0!</v>
      </c>
      <c r="AH47" s="502"/>
      <c r="AI47" s="502"/>
      <c r="AJ47" s="502"/>
      <c r="AK47" s="503"/>
      <c r="AL47" s="501" t="e">
        <f>IF($AK$3="４週",SUMIFS($AK$11:$AK$30,$B$11:$B$30,AL46)/4/$AH$5,IF($AK$3="歴月",SUMIFS($AK$11:$AK$30,$B$11:$B$30,AL46)/$AL$5,"記載する期間を選択してください"))</f>
        <v>#DIV/0!</v>
      </c>
      <c r="AM47" s="503"/>
      <c r="AN47" s="154"/>
    </row>
    <row r="48" spans="1:43" ht="6" customHeight="1">
      <c r="A48" s="154"/>
      <c r="B48" s="157"/>
      <c r="C48" s="209">
        <v>2</v>
      </c>
      <c r="D48" s="209"/>
      <c r="E48" s="209">
        <v>3</v>
      </c>
      <c r="F48" s="209"/>
      <c r="G48" s="209"/>
      <c r="H48" s="209"/>
      <c r="I48" s="209">
        <v>4</v>
      </c>
      <c r="J48" s="209"/>
      <c r="K48" s="209"/>
      <c r="L48" s="209"/>
      <c r="M48" s="209"/>
      <c r="N48" s="209"/>
      <c r="O48" s="209">
        <v>5</v>
      </c>
      <c r="P48" s="209"/>
      <c r="Q48" s="209"/>
      <c r="R48" s="209"/>
      <c r="S48" s="209"/>
      <c r="T48" s="209"/>
      <c r="U48" s="209">
        <v>6</v>
      </c>
      <c r="V48" s="209"/>
      <c r="W48" s="209"/>
      <c r="X48" s="209"/>
      <c r="Y48" s="209"/>
      <c r="Z48" s="209"/>
      <c r="AA48" s="209">
        <v>7</v>
      </c>
      <c r="AB48" s="209"/>
      <c r="AC48" s="209"/>
      <c r="AD48" s="209"/>
      <c r="AE48" s="209"/>
      <c r="AF48" s="209"/>
      <c r="AG48" s="209">
        <v>8</v>
      </c>
      <c r="AH48" s="209"/>
      <c r="AI48" s="209"/>
      <c r="AJ48" s="209"/>
      <c r="AK48" s="209"/>
      <c r="AL48" s="209">
        <v>9</v>
      </c>
      <c r="AM48" s="210"/>
      <c r="AN48" s="154"/>
    </row>
    <row r="49" spans="1:39" ht="15" customHeight="1">
      <c r="A49" s="183" t="s">
        <v>159</v>
      </c>
      <c r="B49" s="211"/>
      <c r="C49" s="212"/>
      <c r="D49" s="212"/>
      <c r="E49" s="212"/>
      <c r="F49" s="213"/>
      <c r="G49" s="212"/>
      <c r="H49" s="209"/>
      <c r="I49" s="209"/>
      <c r="J49" s="209"/>
      <c r="K49" s="209"/>
      <c r="L49" s="209"/>
      <c r="M49" s="209"/>
      <c r="N49" s="209"/>
      <c r="O49" s="209"/>
      <c r="P49" s="209"/>
      <c r="Q49" s="209"/>
      <c r="R49" s="209">
        <v>6</v>
      </c>
      <c r="S49" s="209"/>
      <c r="T49" s="209"/>
      <c r="U49" s="209"/>
      <c r="V49" s="209"/>
      <c r="W49" s="209"/>
      <c r="X49" s="209">
        <v>7</v>
      </c>
      <c r="Y49" s="209"/>
      <c r="Z49" s="209"/>
      <c r="AA49" s="209"/>
      <c r="AB49" s="209"/>
      <c r="AC49" s="209"/>
      <c r="AD49" s="209">
        <v>8</v>
      </c>
      <c r="AE49" s="209"/>
      <c r="AF49" s="209"/>
      <c r="AG49" s="214"/>
      <c r="AH49" s="214"/>
      <c r="AI49" s="214"/>
      <c r="AJ49" s="214">
        <v>9</v>
      </c>
      <c r="AK49" s="215"/>
      <c r="AL49" s="215"/>
      <c r="AM49" s="154"/>
    </row>
    <row r="50" spans="1:39" s="183" customFormat="1" ht="15" customHeight="1">
      <c r="A50" s="183" t="s">
        <v>160</v>
      </c>
      <c r="B50" s="207"/>
      <c r="C50" s="207"/>
      <c r="D50" s="207"/>
      <c r="E50" s="207"/>
      <c r="F50" s="207"/>
      <c r="G50" s="207"/>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row>
    <row r="51" spans="1:39" s="183" customFormat="1" ht="15" customHeight="1">
      <c r="A51" s="183" t="s">
        <v>206</v>
      </c>
      <c r="B51" s="207"/>
      <c r="C51" s="207"/>
      <c r="D51" s="207"/>
      <c r="E51" s="207"/>
      <c r="F51" s="207"/>
      <c r="G51" s="207"/>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row>
    <row r="52" spans="1:39" s="183" customFormat="1" ht="15" customHeight="1">
      <c r="A52" s="183" t="s">
        <v>161</v>
      </c>
      <c r="B52" s="207"/>
      <c r="C52" s="207"/>
      <c r="D52" s="207"/>
      <c r="E52" s="207"/>
      <c r="F52" s="207"/>
      <c r="G52" s="207"/>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row>
    <row r="53" spans="1:39" s="183" customFormat="1" ht="15" customHeight="1">
      <c r="A53" s="183" t="s">
        <v>162</v>
      </c>
      <c r="B53" s="207"/>
      <c r="C53" s="207"/>
      <c r="D53" s="207"/>
      <c r="E53" s="207"/>
      <c r="F53" s="207"/>
      <c r="G53" s="207"/>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row>
    <row r="54" spans="1:39" ht="15" customHeight="1">
      <c r="A54" s="183" t="s">
        <v>163</v>
      </c>
      <c r="B54" s="216"/>
      <c r="C54" s="183"/>
      <c r="D54" s="183"/>
      <c r="E54" s="183"/>
      <c r="F54" s="183"/>
      <c r="G54" s="183"/>
    </row>
    <row r="55" spans="1:39" ht="15" customHeight="1">
      <c r="A55" s="183" t="s">
        <v>164</v>
      </c>
      <c r="B55" s="216"/>
      <c r="C55" s="183"/>
      <c r="D55" s="183"/>
      <c r="E55" s="183"/>
      <c r="F55" s="183"/>
      <c r="G55" s="183"/>
    </row>
    <row r="56" spans="1:39" ht="15" customHeight="1">
      <c r="A56" s="183"/>
      <c r="B56" s="169" t="s">
        <v>165</v>
      </c>
      <c r="C56" s="464" t="s">
        <v>166</v>
      </c>
      <c r="D56" s="464"/>
      <c r="E56" s="464"/>
      <c r="F56" s="183"/>
      <c r="G56" s="183"/>
    </row>
    <row r="57" spans="1:39" ht="15" customHeight="1">
      <c r="A57" s="183"/>
      <c r="B57" s="217" t="s">
        <v>183</v>
      </c>
      <c r="C57" s="499" t="s">
        <v>167</v>
      </c>
      <c r="D57" s="499"/>
      <c r="E57" s="499"/>
      <c r="F57" s="183"/>
      <c r="G57" s="183"/>
    </row>
    <row r="58" spans="1:39" ht="15" customHeight="1">
      <c r="A58" s="183"/>
      <c r="B58" s="217" t="s">
        <v>184</v>
      </c>
      <c r="C58" s="499" t="s">
        <v>168</v>
      </c>
      <c r="D58" s="499"/>
      <c r="E58" s="499"/>
      <c r="F58" s="183"/>
      <c r="G58" s="183"/>
    </row>
    <row r="59" spans="1:39" ht="15" customHeight="1">
      <c r="A59" s="183"/>
      <c r="B59" s="217" t="s">
        <v>185</v>
      </c>
      <c r="C59" s="499" t="s">
        <v>169</v>
      </c>
      <c r="D59" s="499"/>
      <c r="E59" s="499"/>
      <c r="F59" s="183"/>
      <c r="G59" s="183"/>
    </row>
    <row r="60" spans="1:39" ht="15" customHeight="1">
      <c r="A60" s="183"/>
      <c r="B60" s="217" t="s">
        <v>186</v>
      </c>
      <c r="C60" s="499" t="s">
        <v>170</v>
      </c>
      <c r="D60" s="499"/>
      <c r="E60" s="499"/>
      <c r="F60" s="183"/>
      <c r="G60" s="183"/>
    </row>
    <row r="61" spans="1:39" ht="15" customHeight="1">
      <c r="A61" s="183"/>
      <c r="B61" s="183" t="s">
        <v>171</v>
      </c>
      <c r="C61" s="183"/>
      <c r="D61" s="183"/>
      <c r="E61" s="183"/>
      <c r="F61" s="183"/>
      <c r="G61" s="183"/>
    </row>
    <row r="62" spans="1:39" ht="15" customHeight="1">
      <c r="A62" s="183"/>
      <c r="B62" s="183" t="s">
        <v>188</v>
      </c>
      <c r="C62" s="183"/>
      <c r="D62" s="183"/>
      <c r="E62" s="183"/>
      <c r="F62" s="183"/>
      <c r="G62" s="183"/>
    </row>
    <row r="63" spans="1:39" ht="15" customHeight="1">
      <c r="A63" s="183"/>
      <c r="B63" s="183" t="s">
        <v>172</v>
      </c>
      <c r="C63" s="183"/>
      <c r="D63" s="183"/>
      <c r="E63" s="183"/>
      <c r="F63" s="183"/>
      <c r="G63" s="183"/>
    </row>
    <row r="64" spans="1:39" ht="15" customHeight="1">
      <c r="A64" s="183" t="s">
        <v>173</v>
      </c>
      <c r="B64" s="216"/>
      <c r="C64" s="183"/>
      <c r="D64" s="183"/>
      <c r="E64" s="183"/>
      <c r="F64" s="183"/>
      <c r="G64" s="183"/>
    </row>
    <row r="65" spans="1:7" ht="15" customHeight="1">
      <c r="A65" s="183" t="s">
        <v>174</v>
      </c>
      <c r="B65" s="216"/>
      <c r="C65" s="183"/>
      <c r="D65" s="183"/>
      <c r="E65" s="183"/>
      <c r="F65" s="183"/>
      <c r="G65" s="183"/>
    </row>
    <row r="66" spans="1:7" ht="15" customHeight="1">
      <c r="A66" s="183" t="s">
        <v>189</v>
      </c>
      <c r="B66" s="216"/>
      <c r="C66" s="183"/>
      <c r="D66" s="183"/>
      <c r="E66" s="183"/>
      <c r="F66" s="183"/>
      <c r="G66" s="183"/>
    </row>
    <row r="67" spans="1:7" ht="15" customHeight="1">
      <c r="A67" s="183" t="s">
        <v>175</v>
      </c>
      <c r="B67" s="216"/>
      <c r="C67" s="183"/>
      <c r="D67" s="183"/>
      <c r="E67" s="183"/>
      <c r="F67" s="183"/>
      <c r="G67" s="183"/>
    </row>
    <row r="68" spans="1:7" ht="15" customHeight="1">
      <c r="A68" s="183" t="s">
        <v>233</v>
      </c>
      <c r="B68" s="216"/>
      <c r="C68" s="183"/>
      <c r="D68" s="183"/>
      <c r="E68" s="183"/>
      <c r="F68" s="183"/>
      <c r="G68" s="183"/>
    </row>
    <row r="69" spans="1:7" ht="15" customHeight="1">
      <c r="A69" s="183" t="s">
        <v>176</v>
      </c>
      <c r="B69" s="216"/>
      <c r="C69" s="183"/>
      <c r="D69" s="183"/>
      <c r="E69" s="183"/>
      <c r="F69" s="183"/>
      <c r="G69" s="183"/>
    </row>
    <row r="70" spans="1:7" ht="15" customHeight="1">
      <c r="A70" s="183" t="s">
        <v>177</v>
      </c>
      <c r="B70" s="216"/>
      <c r="C70" s="183"/>
      <c r="D70" s="183"/>
      <c r="E70" s="183"/>
      <c r="F70" s="183"/>
      <c r="G70" s="183"/>
    </row>
    <row r="71" spans="1:7" ht="15" customHeight="1">
      <c r="A71" s="183" t="s">
        <v>178</v>
      </c>
      <c r="B71" s="216"/>
      <c r="C71" s="183"/>
      <c r="D71" s="183"/>
      <c r="E71" s="183"/>
      <c r="F71" s="183"/>
      <c r="G71" s="183"/>
    </row>
    <row r="72" spans="1:7" ht="15" customHeight="1">
      <c r="A72" s="183" t="s">
        <v>179</v>
      </c>
      <c r="B72" s="216"/>
      <c r="C72" s="183"/>
      <c r="D72" s="183"/>
      <c r="E72" s="183"/>
      <c r="F72" s="183"/>
      <c r="G72" s="183"/>
    </row>
    <row r="73" spans="1:7" ht="15" customHeight="1">
      <c r="A73" s="183" t="s">
        <v>180</v>
      </c>
      <c r="B73" s="216"/>
      <c r="C73" s="183"/>
      <c r="D73" s="183"/>
      <c r="E73" s="183"/>
      <c r="F73" s="183"/>
      <c r="G73" s="183"/>
    </row>
    <row r="74" spans="1:7" ht="15" customHeight="1">
      <c r="A74" s="183" t="s">
        <v>181</v>
      </c>
      <c r="B74" s="216"/>
      <c r="C74" s="183"/>
      <c r="D74" s="183"/>
      <c r="E74" s="183"/>
      <c r="F74" s="183"/>
      <c r="G74" s="183"/>
    </row>
    <row r="75" spans="1:7" ht="15" customHeight="1">
      <c r="A75" s="183" t="s">
        <v>182</v>
      </c>
      <c r="B75" s="216"/>
      <c r="C75" s="183"/>
      <c r="D75" s="183"/>
      <c r="E75" s="183"/>
      <c r="F75" s="183"/>
      <c r="G75" s="183"/>
    </row>
    <row r="76" spans="1:7" ht="15" customHeight="1">
      <c r="A76" s="183" t="s">
        <v>187</v>
      </c>
      <c r="B76" s="216"/>
      <c r="C76" s="183"/>
      <c r="D76" s="183"/>
      <c r="E76" s="183"/>
      <c r="F76" s="183"/>
      <c r="G76" s="183"/>
    </row>
  </sheetData>
  <sheetProtection algorithmName="SHA-512" hashValue="poAKbiGsRLN2nyVSHLPpf0nngu36OPqgIgJJ8llA6ZcyT8tnFk5U3+HbYYo82aNAGfo8nMVfGqwXKupzPqS4sw==" saltValue="x1JYTrpz5WqDqRop4PK+4A==" spinCount="100000" sheet="1" objects="1" scenarios="1"/>
  <mergeCells count="110">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AJ37:AK37"/>
    <mergeCell ref="A38:C38"/>
    <mergeCell ref="F38:H38"/>
    <mergeCell ref="I38:K38"/>
    <mergeCell ref="L38:N38"/>
    <mergeCell ref="O38:Q38"/>
    <mergeCell ref="R38:T38"/>
    <mergeCell ref="U38:W38"/>
    <mergeCell ref="X38:Z38"/>
    <mergeCell ref="AA38:AC38"/>
    <mergeCell ref="R37:T37"/>
    <mergeCell ref="U37:W37"/>
    <mergeCell ref="X37:Z37"/>
    <mergeCell ref="AA37:AC37"/>
    <mergeCell ref="AD37:AF37"/>
    <mergeCell ref="AG37:AI37"/>
    <mergeCell ref="U39:W39"/>
    <mergeCell ref="X39:Z39"/>
    <mergeCell ref="AA39:AC39"/>
    <mergeCell ref="AD39:AF39"/>
    <mergeCell ref="AG39:AI39"/>
    <mergeCell ref="AJ39:AK39"/>
    <mergeCell ref="AD38:AF38"/>
    <mergeCell ref="AG38:AI38"/>
    <mergeCell ref="AJ38:AK38"/>
    <mergeCell ref="C46:D46"/>
    <mergeCell ref="E46:H46"/>
    <mergeCell ref="I46:N46"/>
    <mergeCell ref="O46:T46"/>
    <mergeCell ref="U46:Z46"/>
    <mergeCell ref="AA46:AF46"/>
    <mergeCell ref="A42:B42"/>
    <mergeCell ref="C42:D42"/>
    <mergeCell ref="E42:H42"/>
    <mergeCell ref="A43:B43"/>
    <mergeCell ref="C43:D43"/>
    <mergeCell ref="E43:H43"/>
    <mergeCell ref="AG46:AK46"/>
    <mergeCell ref="AL46:AM46"/>
    <mergeCell ref="C59:E59"/>
    <mergeCell ref="C60:E60"/>
    <mergeCell ref="AA47:AF47"/>
    <mergeCell ref="AG47:AK47"/>
    <mergeCell ref="AL47:AM47"/>
    <mergeCell ref="C56:E56"/>
    <mergeCell ref="C57:E57"/>
    <mergeCell ref="C58:E58"/>
    <mergeCell ref="C47:D47"/>
    <mergeCell ref="E47:H47"/>
    <mergeCell ref="I47:N47"/>
    <mergeCell ref="O47:T47"/>
    <mergeCell ref="U47:Z47"/>
  </mergeCells>
  <phoneticPr fontId="27"/>
  <conditionalFormatting sqref="AH5:AJ5">
    <cfRule type="expression" dxfId="1" priority="2">
      <formula>$AK$3="歴月"</formula>
    </cfRule>
  </conditionalFormatting>
  <conditionalFormatting sqref="AL7:AL32">
    <cfRule type="expression" dxfId="0" priority="1">
      <formula>$AK$3="歴月"</formula>
    </cfRule>
  </conditionalFormatting>
  <dataValidations count="6">
    <dataValidation type="list" allowBlank="1" showInputMessage="1" showErrorMessage="1" sqref="B11:B30" xr:uid="{00000000-0002-0000-0300-000000000000}">
      <formula1>INDIRECT($AK$1)</formula1>
    </dataValidation>
    <dataValidation type="list" allowBlank="1" showInputMessage="1" showErrorMessage="1" sqref="AK3:AN3" xr:uid="{00000000-0002-0000-0300-000001000000}">
      <formula1>"４週,歴月"</formula1>
    </dataValidation>
    <dataValidation type="list" allowBlank="1" showInputMessage="1" showErrorMessage="1" sqref="AK4:AN4" xr:uid="{00000000-0002-0000-0300-000002000000}">
      <formula1>"予定,実績"</formula1>
    </dataValidation>
    <dataValidation type="list" allowBlank="1" showInputMessage="1" showErrorMessage="1" sqref="C11:C30" xr:uid="{00000000-0002-0000-0300-000003000000}">
      <formula1>"A,B,C,D"</formula1>
    </dataValidation>
    <dataValidation operator="greaterThanOrEqual" allowBlank="1" showInputMessage="1" showErrorMessage="1" sqref="I44 AJ38:AJ39 AL38 L40 L44 I40" xr:uid="{00000000-0002-0000-0300-000004000000}"/>
    <dataValidation type="whole" operator="greaterThanOrEqual" allowBlank="1" showInputMessage="1" showErrorMessage="1" sqref="I38:I39 D38:F39 AG38:AG39 AD38:AD39 AA38:AA39 X38:X39 U38:U39 R38:R39 O38:O39 L38:L39" xr:uid="{00000000-0002-0000-03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9" fitToWidth="0" fitToHeight="0" orientation="landscape" r:id="rId1"/>
  <headerFooter alignWithMargins="0">
    <oddHeader>&amp;L&amp;"ＭＳ ゴシック,標準"&amp;10（参考様式）</oddHeader>
  </headerFooter>
  <rowBreaks count="1" manualBreakCount="1">
    <brk id="35" max="3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4151310A-8F2F-4854-BAFA-AB073DA9F4AF}">
          <x14:formula1>
            <xm:f>選択肢!$A$33:$D$33</xm:f>
          </x14:formula1>
          <xm:sqref>A11:A30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7"/>
  <dimension ref="A1:L33"/>
  <sheetViews>
    <sheetView topLeftCell="A10" workbookViewId="0">
      <selection activeCell="D34" sqref="D34"/>
    </sheetView>
  </sheetViews>
  <sheetFormatPr defaultRowHeight="18.75"/>
  <cols>
    <col min="1" max="1" width="26.375" customWidth="1"/>
    <col min="3" max="11" width="15.625" customWidth="1"/>
  </cols>
  <sheetData>
    <row r="1" spans="1:12">
      <c r="A1" t="s">
        <v>146</v>
      </c>
      <c r="B1" t="s">
        <v>135</v>
      </c>
      <c r="C1" t="s">
        <v>136</v>
      </c>
      <c r="D1" t="s">
        <v>137</v>
      </c>
      <c r="E1" t="s">
        <v>138</v>
      </c>
      <c r="F1" t="s">
        <v>139</v>
      </c>
      <c r="G1" t="s">
        <v>140</v>
      </c>
      <c r="H1" t="s">
        <v>141</v>
      </c>
      <c r="I1" t="s">
        <v>142</v>
      </c>
      <c r="J1" t="s">
        <v>143</v>
      </c>
      <c r="K1" t="s">
        <v>227</v>
      </c>
    </row>
    <row r="2" spans="1:12">
      <c r="A2" t="s">
        <v>231</v>
      </c>
      <c r="B2" t="s">
        <v>106</v>
      </c>
      <c r="C2" t="s">
        <v>107</v>
      </c>
      <c r="D2" t="s">
        <v>108</v>
      </c>
    </row>
    <row r="3" spans="1:12">
      <c r="A3" t="s">
        <v>228</v>
      </c>
      <c r="B3" t="s">
        <v>106</v>
      </c>
      <c r="C3" t="s">
        <v>107</v>
      </c>
      <c r="D3" t="s">
        <v>108</v>
      </c>
    </row>
    <row r="4" spans="1:12">
      <c r="A4" t="s">
        <v>229</v>
      </c>
      <c r="B4" t="s">
        <v>106</v>
      </c>
      <c r="C4" t="s">
        <v>107</v>
      </c>
      <c r="D4" t="s">
        <v>108</v>
      </c>
    </row>
    <row r="5" spans="1:12">
      <c r="A5" t="s">
        <v>230</v>
      </c>
      <c r="B5" t="s">
        <v>106</v>
      </c>
      <c r="C5" t="s">
        <v>107</v>
      </c>
      <c r="D5" t="s">
        <v>108</v>
      </c>
    </row>
    <row r="6" spans="1:12">
      <c r="A6" s="93" t="s">
        <v>99</v>
      </c>
      <c r="B6" s="93" t="s">
        <v>106</v>
      </c>
      <c r="C6" s="93" t="s">
        <v>109</v>
      </c>
      <c r="D6" s="93" t="s">
        <v>110</v>
      </c>
      <c r="E6" s="93" t="s">
        <v>111</v>
      </c>
      <c r="F6" s="93" t="s">
        <v>112</v>
      </c>
      <c r="G6" s="93"/>
      <c r="H6" s="93"/>
      <c r="I6" s="93"/>
      <c r="J6" s="93"/>
    </row>
    <row r="7" spans="1:12">
      <c r="A7" s="93" t="s">
        <v>92</v>
      </c>
      <c r="B7" s="93" t="s">
        <v>106</v>
      </c>
      <c r="C7" s="93" t="s">
        <v>109</v>
      </c>
      <c r="D7" s="93" t="s">
        <v>110</v>
      </c>
      <c r="E7" s="93" t="s">
        <v>111</v>
      </c>
      <c r="F7" s="93" t="s">
        <v>113</v>
      </c>
      <c r="G7" s="93" t="s">
        <v>114</v>
      </c>
      <c r="H7" s="93" t="s">
        <v>224</v>
      </c>
      <c r="I7" s="93" t="s">
        <v>112</v>
      </c>
      <c r="J7" s="93" t="s">
        <v>234</v>
      </c>
    </row>
    <row r="8" spans="1:12">
      <c r="A8" s="93" t="s">
        <v>210</v>
      </c>
      <c r="B8" s="93" t="s">
        <v>106</v>
      </c>
      <c r="C8" s="93" t="s">
        <v>112</v>
      </c>
      <c r="D8" s="93"/>
      <c r="E8" s="93"/>
      <c r="F8" s="93"/>
      <c r="G8" s="93"/>
      <c r="H8" s="93"/>
      <c r="I8" s="93"/>
      <c r="J8" s="93"/>
    </row>
    <row r="9" spans="1:12">
      <c r="A9" s="93" t="s">
        <v>211</v>
      </c>
      <c r="B9" s="93" t="s">
        <v>106</v>
      </c>
      <c r="C9" s="93" t="s">
        <v>112</v>
      </c>
      <c r="D9" s="93"/>
      <c r="E9" s="93"/>
      <c r="F9" s="93"/>
      <c r="G9" s="93"/>
      <c r="H9" s="93"/>
      <c r="I9" s="93"/>
      <c r="J9" s="93"/>
    </row>
    <row r="10" spans="1:12">
      <c r="A10" s="93" t="s">
        <v>212</v>
      </c>
      <c r="B10" s="93" t="s">
        <v>106</v>
      </c>
      <c r="C10" s="93" t="s">
        <v>112</v>
      </c>
      <c r="D10" s="93"/>
      <c r="E10" s="93"/>
      <c r="F10" s="93"/>
      <c r="G10" s="93"/>
      <c r="H10" s="93"/>
      <c r="I10" s="93"/>
      <c r="J10" s="93"/>
    </row>
    <row r="11" spans="1:12">
      <c r="A11" s="93" t="s">
        <v>98</v>
      </c>
      <c r="B11" s="93" t="s">
        <v>106</v>
      </c>
      <c r="C11" s="93" t="s">
        <v>107</v>
      </c>
      <c r="D11" s="93"/>
      <c r="E11" s="93"/>
      <c r="F11" s="93"/>
      <c r="G11" s="93"/>
      <c r="H11" s="93"/>
      <c r="I11" s="93"/>
      <c r="J11" s="93"/>
    </row>
    <row r="12" spans="1:12">
      <c r="A12" s="93" t="s">
        <v>213</v>
      </c>
      <c r="B12" s="93" t="s">
        <v>106</v>
      </c>
      <c r="C12" s="93" t="s">
        <v>109</v>
      </c>
      <c r="D12" s="93" t="s">
        <v>121</v>
      </c>
      <c r="E12" s="93" t="s">
        <v>112</v>
      </c>
      <c r="F12" s="93" t="s">
        <v>232</v>
      </c>
      <c r="G12" s="93" t="s">
        <v>234</v>
      </c>
      <c r="H12" s="93"/>
      <c r="I12" s="93"/>
      <c r="J12" s="93"/>
    </row>
    <row r="13" spans="1:12">
      <c r="A13" s="93" t="s">
        <v>214</v>
      </c>
      <c r="B13" s="93" t="s">
        <v>106</v>
      </c>
      <c r="C13" s="93" t="s">
        <v>109</v>
      </c>
      <c r="D13" s="93" t="s">
        <v>121</v>
      </c>
      <c r="E13" s="93" t="s">
        <v>234</v>
      </c>
      <c r="F13" s="93" t="s">
        <v>232</v>
      </c>
      <c r="G13" s="93"/>
      <c r="H13" s="93"/>
      <c r="I13" s="93"/>
      <c r="J13" s="93"/>
    </row>
    <row r="14" spans="1:12">
      <c r="A14" s="93" t="s">
        <v>215</v>
      </c>
      <c r="B14" s="93" t="s">
        <v>106</v>
      </c>
      <c r="C14" s="93" t="s">
        <v>109</v>
      </c>
      <c r="D14" s="93" t="s">
        <v>121</v>
      </c>
      <c r="E14" s="93" t="s">
        <v>112</v>
      </c>
      <c r="F14" s="93" t="s">
        <v>232</v>
      </c>
      <c r="G14" s="93" t="s">
        <v>234</v>
      </c>
      <c r="H14" s="93"/>
      <c r="I14" s="93"/>
      <c r="J14" s="93"/>
    </row>
    <row r="15" spans="1:12">
      <c r="A15" s="93" t="s">
        <v>122</v>
      </c>
      <c r="B15" s="93" t="s">
        <v>106</v>
      </c>
      <c r="C15" s="93" t="s">
        <v>109</v>
      </c>
      <c r="D15" s="93" t="s">
        <v>110</v>
      </c>
      <c r="E15" s="93" t="s">
        <v>111</v>
      </c>
      <c r="F15" s="93" t="s">
        <v>113</v>
      </c>
      <c r="G15" s="93" t="s">
        <v>114</v>
      </c>
      <c r="H15" s="93" t="s">
        <v>224</v>
      </c>
      <c r="I15" s="93" t="s">
        <v>123</v>
      </c>
      <c r="J15" s="93" t="s">
        <v>124</v>
      </c>
      <c r="K15" t="s">
        <v>112</v>
      </c>
      <c r="L15" s="93" t="s">
        <v>234</v>
      </c>
    </row>
    <row r="16" spans="1:12">
      <c r="A16" s="93" t="s">
        <v>196</v>
      </c>
      <c r="B16" s="93" t="s">
        <v>106</v>
      </c>
      <c r="C16" s="93" t="s">
        <v>109</v>
      </c>
      <c r="D16" s="93" t="s">
        <v>111</v>
      </c>
      <c r="E16" s="93" t="s">
        <v>113</v>
      </c>
      <c r="F16" s="93" t="s">
        <v>114</v>
      </c>
      <c r="G16" s="93" t="s">
        <v>224</v>
      </c>
      <c r="H16" s="93" t="s">
        <v>112</v>
      </c>
      <c r="I16" s="93" t="s">
        <v>238</v>
      </c>
      <c r="J16" s="93"/>
    </row>
    <row r="17" spans="1:11">
      <c r="A17" s="93" t="s">
        <v>197</v>
      </c>
      <c r="B17" s="93" t="s">
        <v>106</v>
      </c>
      <c r="C17" s="93" t="s">
        <v>109</v>
      </c>
      <c r="D17" s="93" t="s">
        <v>115</v>
      </c>
      <c r="E17" s="93" t="s">
        <v>112</v>
      </c>
      <c r="F17" s="93" t="s">
        <v>238</v>
      </c>
      <c r="G17" s="93" t="s">
        <v>234</v>
      </c>
      <c r="H17" s="93"/>
      <c r="I17" s="93"/>
      <c r="J17" s="93"/>
    </row>
    <row r="18" spans="1:11">
      <c r="A18" s="93" t="s">
        <v>97</v>
      </c>
      <c r="B18" s="93" t="s">
        <v>106</v>
      </c>
      <c r="C18" s="93" t="s">
        <v>109</v>
      </c>
      <c r="D18" s="93" t="s">
        <v>116</v>
      </c>
      <c r="E18" s="93" t="s">
        <v>117</v>
      </c>
      <c r="F18" s="93" t="s">
        <v>118</v>
      </c>
      <c r="G18" s="93" t="s">
        <v>244</v>
      </c>
      <c r="H18" s="93"/>
      <c r="I18" s="93"/>
      <c r="J18" s="93"/>
    </row>
    <row r="19" spans="1:11">
      <c r="A19" s="93" t="s">
        <v>226</v>
      </c>
      <c r="B19" s="93" t="s">
        <v>106</v>
      </c>
      <c r="C19" s="93" t="s">
        <v>109</v>
      </c>
      <c r="D19" s="93" t="s">
        <v>117</v>
      </c>
      <c r="E19" s="93" t="s">
        <v>118</v>
      </c>
      <c r="F19" s="93" t="s">
        <v>244</v>
      </c>
      <c r="G19" s="93"/>
      <c r="H19" s="93"/>
      <c r="I19" s="93"/>
      <c r="J19" s="93"/>
    </row>
    <row r="20" spans="1:11">
      <c r="A20" s="93" t="s">
        <v>225</v>
      </c>
      <c r="B20" s="93" t="s">
        <v>106</v>
      </c>
      <c r="C20" s="93" t="s">
        <v>109</v>
      </c>
      <c r="D20" s="93" t="s">
        <v>117</v>
      </c>
      <c r="E20" s="93" t="s">
        <v>118</v>
      </c>
      <c r="F20" s="93" t="s">
        <v>239</v>
      </c>
      <c r="G20" s="93" t="s">
        <v>240</v>
      </c>
      <c r="H20" s="93" t="s">
        <v>234</v>
      </c>
      <c r="I20" s="93"/>
      <c r="J20" s="93"/>
    </row>
    <row r="21" spans="1:11">
      <c r="A21" s="93" t="s">
        <v>96</v>
      </c>
      <c r="B21" s="93" t="s">
        <v>106</v>
      </c>
      <c r="C21" s="93" t="s">
        <v>108</v>
      </c>
      <c r="D21" s="93"/>
      <c r="E21" s="93"/>
      <c r="F21" s="93"/>
      <c r="G21" s="93"/>
      <c r="H21" s="93"/>
      <c r="I21" s="93"/>
      <c r="J21" s="93"/>
    </row>
    <row r="22" spans="1:11">
      <c r="A22" s="93" t="s">
        <v>95</v>
      </c>
      <c r="B22" s="93" t="s">
        <v>106</v>
      </c>
      <c r="C22" s="93" t="s">
        <v>109</v>
      </c>
      <c r="D22" s="93" t="s">
        <v>119</v>
      </c>
      <c r="E22" s="93" t="s">
        <v>244</v>
      </c>
      <c r="F22" s="93"/>
      <c r="G22" s="93"/>
      <c r="H22" s="93"/>
      <c r="I22" s="93"/>
      <c r="J22" s="93"/>
    </row>
    <row r="23" spans="1:11">
      <c r="A23" s="93" t="s">
        <v>94</v>
      </c>
      <c r="B23" s="93" t="s">
        <v>106</v>
      </c>
      <c r="C23" s="93" t="s">
        <v>109</v>
      </c>
      <c r="D23" s="93" t="s">
        <v>120</v>
      </c>
      <c r="E23" s="93"/>
      <c r="F23" s="93"/>
      <c r="G23" s="93"/>
      <c r="H23" s="93"/>
      <c r="I23" s="93"/>
      <c r="J23" s="93"/>
    </row>
    <row r="24" spans="1:11">
      <c r="A24" s="93" t="s">
        <v>126</v>
      </c>
      <c r="B24" s="93" t="s">
        <v>106</v>
      </c>
      <c r="C24" s="93" t="s">
        <v>125</v>
      </c>
      <c r="D24" s="93" t="s">
        <v>223</v>
      </c>
      <c r="E24" s="93" t="s">
        <v>237</v>
      </c>
      <c r="F24" s="93"/>
      <c r="G24" s="93"/>
      <c r="H24" s="93"/>
      <c r="I24" s="93"/>
      <c r="J24" s="93"/>
    </row>
    <row r="25" spans="1:11">
      <c r="A25" s="93" t="s">
        <v>198</v>
      </c>
      <c r="B25" s="93" t="s">
        <v>106</v>
      </c>
      <c r="C25" s="93" t="s">
        <v>130</v>
      </c>
      <c r="D25" s="93" t="s">
        <v>131</v>
      </c>
      <c r="E25" s="93" t="s">
        <v>132</v>
      </c>
      <c r="F25" s="93" t="s">
        <v>133</v>
      </c>
      <c r="G25" s="93" t="s">
        <v>111</v>
      </c>
      <c r="H25" s="93" t="s">
        <v>234</v>
      </c>
      <c r="I25" s="93"/>
      <c r="J25" s="93"/>
    </row>
    <row r="26" spans="1:11">
      <c r="A26" s="93" t="s">
        <v>236</v>
      </c>
      <c r="B26" s="93" t="s">
        <v>106</v>
      </c>
      <c r="C26" s="93" t="s">
        <v>130</v>
      </c>
      <c r="D26" s="93" t="s">
        <v>216</v>
      </c>
      <c r="E26" s="93" t="s">
        <v>111</v>
      </c>
      <c r="F26" s="93" t="s">
        <v>131</v>
      </c>
      <c r="G26" s="93" t="s">
        <v>132</v>
      </c>
      <c r="H26" s="93" t="s">
        <v>133</v>
      </c>
      <c r="I26" s="93" t="s">
        <v>234</v>
      </c>
      <c r="J26" s="93"/>
    </row>
    <row r="27" spans="1:11">
      <c r="A27" s="93" t="s">
        <v>219</v>
      </c>
      <c r="B27" s="93" t="s">
        <v>106</v>
      </c>
      <c r="C27" s="93" t="s">
        <v>130</v>
      </c>
      <c r="D27" s="93" t="s">
        <v>216</v>
      </c>
      <c r="E27" s="93" t="s">
        <v>131</v>
      </c>
      <c r="F27" s="93" t="s">
        <v>132</v>
      </c>
      <c r="G27" s="93" t="s">
        <v>217</v>
      </c>
      <c r="H27" s="93" t="s">
        <v>218</v>
      </c>
      <c r="I27" s="93" t="s">
        <v>133</v>
      </c>
      <c r="J27" s="93" t="s">
        <v>111</v>
      </c>
      <c r="K27" s="93" t="s">
        <v>234</v>
      </c>
    </row>
    <row r="28" spans="1:11">
      <c r="A28" s="93" t="s">
        <v>127</v>
      </c>
      <c r="B28" s="93" t="s">
        <v>106</v>
      </c>
      <c r="C28" s="93" t="s">
        <v>130</v>
      </c>
      <c r="D28" s="93" t="s">
        <v>134</v>
      </c>
      <c r="E28" s="93"/>
      <c r="F28" s="93"/>
      <c r="G28" s="93"/>
      <c r="H28" s="93"/>
      <c r="I28" s="93"/>
      <c r="J28" s="93"/>
      <c r="K28" s="93"/>
    </row>
    <row r="29" spans="1:11">
      <c r="A29" s="93" t="s">
        <v>105</v>
      </c>
      <c r="B29" s="93" t="s">
        <v>106</v>
      </c>
      <c r="C29" s="93" t="s">
        <v>130</v>
      </c>
      <c r="D29" s="93" t="s">
        <v>134</v>
      </c>
      <c r="E29" s="93"/>
      <c r="F29" s="93"/>
      <c r="G29" s="93"/>
      <c r="H29" s="93"/>
      <c r="I29" s="93"/>
      <c r="J29" s="93"/>
      <c r="K29" s="93"/>
    </row>
    <row r="30" spans="1:11">
      <c r="A30" s="93" t="s">
        <v>128</v>
      </c>
      <c r="B30" s="93" t="s">
        <v>106</v>
      </c>
      <c r="C30" s="93" t="s">
        <v>130</v>
      </c>
      <c r="D30" s="93" t="s">
        <v>110</v>
      </c>
      <c r="E30" s="93" t="s">
        <v>111</v>
      </c>
      <c r="F30" s="93" t="s">
        <v>131</v>
      </c>
      <c r="G30" s="93" t="s">
        <v>132</v>
      </c>
      <c r="H30" s="93" t="s">
        <v>217</v>
      </c>
      <c r="I30" s="93" t="s">
        <v>218</v>
      </c>
      <c r="J30" s="93" t="s">
        <v>220</v>
      </c>
      <c r="K30" s="93" t="s">
        <v>234</v>
      </c>
    </row>
    <row r="31" spans="1:11">
      <c r="A31" s="93" t="s">
        <v>129</v>
      </c>
      <c r="B31" s="93" t="s">
        <v>130</v>
      </c>
      <c r="C31" s="93" t="s">
        <v>110</v>
      </c>
      <c r="D31" s="93" t="s">
        <v>111</v>
      </c>
      <c r="E31" s="93" t="s">
        <v>131</v>
      </c>
      <c r="F31" s="93" t="s">
        <v>132</v>
      </c>
      <c r="G31" s="93" t="s">
        <v>220</v>
      </c>
      <c r="H31" s="93" t="s">
        <v>221</v>
      </c>
      <c r="I31" s="93" t="s">
        <v>222</v>
      </c>
      <c r="J31" s="93" t="s">
        <v>234</v>
      </c>
    </row>
    <row r="33" spans="2:4">
      <c r="B33" s="93" t="s">
        <v>281</v>
      </c>
      <c r="C33" s="93" t="s">
        <v>282</v>
      </c>
      <c r="D33" s="93" t="s">
        <v>283</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43</vt:i4>
      </vt:variant>
    </vt:vector>
  </HeadingPairs>
  <TitlesOfParts>
    <vt:vector size="55" baseType="lpstr">
      <vt:lpstr>付表３－２</vt:lpstr>
      <vt:lpstr>記載例【就労系共通】</vt:lpstr>
      <vt:lpstr>別紙２ 勤務形態一覧表（就労移行） 【実施月】</vt:lpstr>
      <vt:lpstr>別紙２ 勤務形態一覧表（就労移行） 【１か月前】</vt:lpstr>
      <vt:lpstr>別紙２ 勤務形態一覧表（就労移行） 【２か月前】</vt:lpstr>
      <vt:lpstr>別紙２ 勤務形態一覧表（就A・B）【実施月】</vt:lpstr>
      <vt:lpstr>別紙２ 勤務形態一覧表（就A・B）【１か月前】</vt:lpstr>
      <vt:lpstr>別紙２ 勤務形態一覧表（就A・B）【２か月前】</vt:lpstr>
      <vt:lpstr>別紙２ 勤務形態一覧表（就労定着）【実施月】</vt:lpstr>
      <vt:lpstr>別紙２ 勤務形態一覧表（就労定着）【１か月前】</vt:lpstr>
      <vt:lpstr>別紙２ 勤務形態一覧表（就労定着）【２か月前】</vt:lpstr>
      <vt:lpstr>選択肢</vt:lpstr>
      <vt:lpstr>記載例【就労系共通】!Print_Area</vt:lpstr>
      <vt:lpstr>'別紙２ 勤務形態一覧表（就A・B）【１か月前】'!Print_Area</vt:lpstr>
      <vt:lpstr>'別紙２ 勤務形態一覧表（就A・B）【２か月前】'!Print_Area</vt:lpstr>
      <vt:lpstr>'別紙２ 勤務形態一覧表（就A・B）【実施月】'!Print_Area</vt:lpstr>
      <vt:lpstr>'別紙２ 勤務形態一覧表（就労移行） 【１か月前】'!Print_Area</vt:lpstr>
      <vt:lpstr>'別紙２ 勤務形態一覧表（就労移行） 【２か月前】'!Print_Area</vt:lpstr>
      <vt:lpstr>'別紙２ 勤務形態一覧表（就労移行） 【実施月】'!Print_Area</vt:lpstr>
      <vt:lpstr>'別紙２ 勤務形態一覧表（就労定着）【１か月前】'!Print_Area</vt:lpstr>
      <vt:lpstr>'別紙２ 勤務形態一覧表（就労定着）【２か月前】'!Print_Area</vt:lpstr>
      <vt:lpstr>'別紙２ 勤務形態一覧表（就労定着）【実施月】'!Print_Area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児童発達支援・放課後等デイサービス</vt:lpstr>
      <vt:lpstr>児童発達支援・放課後等デイサービス・主として重症心身障害児を対象とする場合</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勤務体制一覧表</dc:title>
  <dc:creator/>
  <cp:lastModifiedBy/>
  <dcterms:created xsi:type="dcterms:W3CDTF">2024-06-28T12:49:09Z</dcterms:created>
  <dcterms:modified xsi:type="dcterms:W3CDTF">2025-06-26T23:44:32Z</dcterms:modified>
</cp:coreProperties>
</file>